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oh\OneDrive\Documentos\0B-MIGRA\2021-Q3\"/>
    </mc:Choice>
  </mc:AlternateContent>
  <xr:revisionPtr revIDLastSave="0" documentId="13_ncr:1_{0E1BDE2A-4073-4E93-B247-BA6904C6CAB1}" xr6:coauthVersionLast="47" xr6:coauthVersionMax="47" xr10:uidLastSave="{00000000-0000-0000-0000-000000000000}"/>
  <bookViews>
    <workbookView xWindow="-120" yWindow="-120" windowWidth="20730" windowHeight="11160" tabRatio="769" activeTab="13" xr2:uid="{9970F501-B63E-4177-8362-77F1502531F6}"/>
  </bookViews>
  <sheets>
    <sheet name="G1.1_SR" sheetId="1" r:id="rId1"/>
    <sheet name="G1.2_SR" sheetId="2" r:id="rId2"/>
    <sheet name="G1.3_SR" sheetId="3" r:id="rId3"/>
    <sheet name="G2.1_Cged" sheetId="23" r:id="rId4"/>
    <sheet name="G2.2_Cged" sheetId="24" r:id="rId5"/>
    <sheet name="G2.4_Cged" sheetId="26" r:id="rId6"/>
    <sheet name="G3.1_CGIL" sheetId="4" r:id="rId7"/>
    <sheet name="T2.1_Cged" sheetId="25" r:id="rId8"/>
    <sheet name="T2.2_Cged" sheetId="27" r:id="rId9"/>
    <sheet name="T2.3_Cged" sheetId="28" r:id="rId10"/>
    <sheet name="T3.1_CGIL" sheetId="5" r:id="rId11"/>
    <sheet name="T3.2_CGIL" sheetId="6" r:id="rId12"/>
    <sheet name="T4.1Invest" sheetId="7" r:id="rId13"/>
    <sheet name="T4.2Invest" sheetId="22" r:id="rId14"/>
  </sheets>
  <externalReferences>
    <externalReference r:id="rId15"/>
    <externalReference r:id="rId16"/>
  </externalReferences>
  <definedNames>
    <definedName name="_xlnm._FilterDatabase" localSheetId="3" hidden="1">'G2.1_Cged'!$A$3:$M$28</definedName>
    <definedName name="_xlnm._FilterDatabase" localSheetId="9" hidden="1">'T2.3_Cged'!#REF!</definedName>
    <definedName name="_xlnm._FilterDatabase" localSheetId="13" hidden="1">'T4.2Invest'!$B$4:$E$93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28" l="1"/>
  <c r="D14" i="28" s="1"/>
  <c r="C13" i="28"/>
  <c r="C14" i="28" s="1"/>
  <c r="B13" i="28"/>
  <c r="B14" i="28" s="1"/>
  <c r="D12" i="28"/>
  <c r="C12" i="28"/>
  <c r="B12" i="28"/>
  <c r="J14" i="27"/>
  <c r="G14" i="27"/>
  <c r="D14" i="27"/>
  <c r="J13" i="27"/>
  <c r="G13" i="27"/>
  <c r="D13" i="27"/>
  <c r="J12" i="27"/>
  <c r="G12" i="27"/>
  <c r="D12" i="27"/>
  <c r="J11" i="27"/>
  <c r="G11" i="27"/>
  <c r="D11" i="27"/>
  <c r="J10" i="27"/>
  <c r="G10" i="27"/>
  <c r="D10" i="27"/>
  <c r="J9" i="27"/>
  <c r="G9" i="27"/>
  <c r="D9" i="27"/>
  <c r="J8" i="27"/>
  <c r="G8" i="27"/>
  <c r="D8" i="27"/>
  <c r="J7" i="27"/>
  <c r="G7" i="27"/>
  <c r="D7" i="27"/>
  <c r="N6" i="23"/>
  <c r="M6" i="23"/>
  <c r="L6" i="23"/>
  <c r="Q6" i="23" s="1"/>
  <c r="K6" i="23"/>
  <c r="J6" i="23"/>
  <c r="I6" i="23"/>
  <c r="H6" i="23"/>
  <c r="G6" i="23"/>
  <c r="F6" i="23"/>
  <c r="E6" i="23"/>
  <c r="D6" i="23"/>
  <c r="C6" i="23"/>
  <c r="Q5" i="23"/>
  <c r="P5" i="23"/>
  <c r="Q4" i="23"/>
  <c r="P4" i="23"/>
  <c r="F10" i="22"/>
  <c r="J5" i="22"/>
  <c r="J10" i="22" s="1"/>
  <c r="I5" i="22"/>
  <c r="I10" i="22" s="1"/>
  <c r="H5" i="22"/>
  <c r="H10" i="22" s="1"/>
  <c r="G5" i="22"/>
  <c r="G10" i="22" s="1"/>
  <c r="F5" i="22"/>
  <c r="E5" i="22"/>
  <c r="E10" i="22" s="1"/>
  <c r="D5" i="22"/>
  <c r="D10" i="22" s="1"/>
  <c r="C5" i="22"/>
  <c r="C10" i="22" s="1"/>
  <c r="B5" i="22"/>
  <c r="B10" i="22" s="1"/>
  <c r="P6" i="5"/>
  <c r="P7" i="5"/>
  <c r="P8" i="5"/>
  <c r="P9" i="5"/>
  <c r="P10" i="5"/>
  <c r="P11" i="5"/>
  <c r="P5" i="5"/>
  <c r="O6" i="5"/>
  <c r="O7" i="5"/>
  <c r="O8" i="5"/>
  <c r="O9" i="5"/>
  <c r="O10" i="5"/>
  <c r="O11" i="5"/>
  <c r="O5" i="5"/>
  <c r="K9" i="4"/>
  <c r="K8" i="4"/>
  <c r="Q3" i="1"/>
  <c r="W6" i="2"/>
  <c r="W7" i="2"/>
  <c r="W8" i="2"/>
  <c r="W9" i="2"/>
  <c r="W10" i="2"/>
  <c r="X5" i="2"/>
  <c r="W5" i="2"/>
  <c r="P6" i="23" l="1"/>
  <c r="L10" i="22"/>
  <c r="K10" i="22"/>
  <c r="O3" i="1"/>
  <c r="N3" i="1"/>
  <c r="H5" i="3"/>
  <c r="H6" i="3"/>
  <c r="H18" i="3"/>
  <c r="H7" i="3" s="1"/>
  <c r="G18" i="3"/>
  <c r="G7" i="3" s="1"/>
  <c r="J6" i="2"/>
  <c r="K6" i="2"/>
  <c r="J7" i="2"/>
  <c r="K7" i="2"/>
  <c r="J8" i="2"/>
  <c r="K8" i="2"/>
  <c r="J9" i="2"/>
  <c r="K9" i="2"/>
  <c r="J10" i="2"/>
  <c r="K10" i="2"/>
  <c r="K5" i="2"/>
  <c r="K12" i="2" s="1"/>
  <c r="J5" i="2"/>
  <c r="G6" i="3" l="1"/>
  <c r="G4" i="3"/>
  <c r="H4" i="3"/>
  <c r="G5" i="3"/>
  <c r="H8" i="3"/>
  <c r="G8" i="3"/>
  <c r="O11" i="1"/>
  <c r="O5" i="7" l="1"/>
  <c r="O6" i="7"/>
  <c r="O7" i="7"/>
  <c r="O8" i="7"/>
  <c r="O9" i="7"/>
  <c r="O10" i="7"/>
  <c r="O11" i="7"/>
  <c r="O4" i="7"/>
  <c r="N5" i="7"/>
  <c r="N6" i="7"/>
  <c r="N7" i="7"/>
  <c r="N8" i="7"/>
  <c r="N9" i="7"/>
  <c r="N10" i="7"/>
  <c r="N11" i="7"/>
  <c r="N4" i="7"/>
  <c r="L4" i="6"/>
  <c r="M4" i="6"/>
  <c r="L5" i="6"/>
  <c r="M5" i="6"/>
  <c r="L6" i="6"/>
  <c r="M6" i="6"/>
  <c r="L7" i="6"/>
  <c r="M7" i="6"/>
  <c r="M3" i="6"/>
  <c r="L3" i="6"/>
  <c r="O5" i="4"/>
  <c r="O4" i="4"/>
  <c r="N5" i="4"/>
  <c r="N4" i="4"/>
  <c r="M10" i="7"/>
  <c r="M9" i="7"/>
  <c r="M8" i="7"/>
  <c r="M7" i="7"/>
  <c r="M6" i="7"/>
  <c r="M5" i="7"/>
  <c r="M4" i="7"/>
  <c r="I10" i="7"/>
  <c r="I9" i="7"/>
  <c r="I8" i="7"/>
  <c r="I7" i="7"/>
  <c r="I6" i="7"/>
  <c r="I5" i="7"/>
  <c r="I4" i="7"/>
  <c r="E5" i="7"/>
  <c r="E6" i="7"/>
  <c r="E7" i="7"/>
  <c r="E8" i="7"/>
  <c r="E9" i="7"/>
  <c r="E10" i="7"/>
  <c r="E4" i="7"/>
  <c r="Q4" i="6"/>
  <c r="R4" i="6"/>
  <c r="S4" i="6"/>
  <c r="T4" i="6"/>
  <c r="U4" i="6"/>
  <c r="V4" i="6"/>
  <c r="W4" i="6"/>
  <c r="Q5" i="6"/>
  <c r="R5" i="6"/>
  <c r="S5" i="6"/>
  <c r="T5" i="6"/>
  <c r="U5" i="6"/>
  <c r="V5" i="6"/>
  <c r="W5" i="6"/>
  <c r="Q6" i="6"/>
  <c r="R6" i="6"/>
  <c r="S6" i="6"/>
  <c r="T6" i="6"/>
  <c r="U6" i="6"/>
  <c r="V6" i="6"/>
  <c r="W6" i="6"/>
  <c r="Q7" i="6"/>
  <c r="R7" i="6"/>
  <c r="S7" i="6"/>
  <c r="T7" i="6"/>
  <c r="U7" i="6"/>
  <c r="V7" i="6"/>
  <c r="W7" i="6"/>
  <c r="W3" i="6"/>
  <c r="V3" i="6"/>
  <c r="U3" i="6"/>
  <c r="T3" i="6"/>
  <c r="S3" i="6"/>
  <c r="R3" i="6"/>
  <c r="Q3" i="6"/>
  <c r="P4" i="6"/>
  <c r="P5" i="6"/>
  <c r="P6" i="6"/>
  <c r="P7" i="6"/>
  <c r="P3" i="6"/>
  <c r="K7" i="6"/>
  <c r="X4" i="6" s="1"/>
  <c r="C6" i="4"/>
  <c r="D6" i="4"/>
  <c r="E6" i="4"/>
  <c r="F6" i="4"/>
  <c r="G6" i="4"/>
  <c r="H6" i="4"/>
  <c r="I6" i="4"/>
  <c r="J6" i="4"/>
  <c r="K6" i="4"/>
  <c r="L6" i="4"/>
  <c r="M6" i="4"/>
  <c r="B6" i="4"/>
  <c r="N10" i="5"/>
  <c r="N9" i="5"/>
  <c r="N8" i="5"/>
  <c r="N7" i="5"/>
  <c r="N6" i="5"/>
  <c r="N5" i="5"/>
  <c r="J10" i="5"/>
  <c r="J9" i="5"/>
  <c r="J8" i="5"/>
  <c r="J7" i="5"/>
  <c r="J6" i="5"/>
  <c r="J5" i="5"/>
  <c r="F6" i="5"/>
  <c r="F7" i="5"/>
  <c r="F8" i="5"/>
  <c r="F9" i="5"/>
  <c r="F10" i="5"/>
  <c r="F5" i="5"/>
  <c r="X3" i="6" l="1"/>
  <c r="X7" i="6"/>
  <c r="X6" i="6"/>
  <c r="X5" i="6"/>
</calcChain>
</file>

<file path=xl/sharedStrings.xml><?xml version="1.0" encoding="utf-8"?>
<sst xmlns="http://schemas.openxmlformats.org/spreadsheetml/2006/main" count="353" uniqueCount="155">
  <si>
    <t>Principais 
países</t>
  </si>
  <si>
    <t>2018</t>
  </si>
  <si>
    <t>2019</t>
  </si>
  <si>
    <t>Total</t>
  </si>
  <si>
    <t>1º Q</t>
  </si>
  <si>
    <t>2º Q</t>
  </si>
  <si>
    <t>3º Q</t>
  </si>
  <si>
    <t>Venezuela</t>
  </si>
  <si>
    <t>Haiti</t>
  </si>
  <si>
    <t>Cuba</t>
  </si>
  <si>
    <t>China</t>
  </si>
  <si>
    <t>Demais países</t>
  </si>
  <si>
    <t>Outros países</t>
  </si>
  <si>
    <t>2021</t>
  </si>
  <si>
    <t>2ºQ</t>
  </si>
  <si>
    <t>Norte</t>
  </si>
  <si>
    <t>Nordeste</t>
  </si>
  <si>
    <t>Sudeste</t>
  </si>
  <si>
    <t xml:space="preserve">Sul </t>
  </si>
  <si>
    <t>Centro Oeste</t>
  </si>
  <si>
    <t>Principais Países</t>
  </si>
  <si>
    <t>TOTAL</t>
  </si>
  <si>
    <t>CHINA</t>
  </si>
  <si>
    <t>QUALIFICADOS</t>
  </si>
  <si>
    <t>ITÁLIA</t>
  </si>
  <si>
    <t>JAPÃO</t>
  </si>
  <si>
    <t>FRANÇA</t>
  </si>
  <si>
    <t>ESPANHA</t>
  </si>
  <si>
    <t>PORTUGAL</t>
  </si>
  <si>
    <t>ESTADOS UNIDOS</t>
  </si>
  <si>
    <t>Média</t>
  </si>
  <si>
    <t>RN 02</t>
  </si>
  <si>
    <t>RN 21</t>
  </si>
  <si>
    <t>RN 24</t>
  </si>
  <si>
    <t>RN 30</t>
  </si>
  <si>
    <t>2020</t>
  </si>
  <si>
    <t>Principais
 Países</t>
  </si>
  <si>
    <t>média Q</t>
  </si>
  <si>
    <t>EUA</t>
  </si>
  <si>
    <t>Demais Países</t>
  </si>
  <si>
    <t xml:space="preserve">Valor dos Investimento realizados por pessoa física (em reais) pelas resoluções normativas 84,118 e 13, por quadrimestre, segundo Brasil, Grandes Regiões e Unidades da Federação, 2011-2020* </t>
  </si>
  <si>
    <t>Países</t>
  </si>
  <si>
    <t>2019-Q1</t>
  </si>
  <si>
    <t>2019-Q2</t>
  </si>
  <si>
    <t>2019-Q3</t>
  </si>
  <si>
    <t>2020-Q1</t>
  </si>
  <si>
    <t>2020-Q2</t>
  </si>
  <si>
    <t>2020-Q3</t>
  </si>
  <si>
    <t>2021-Q1</t>
  </si>
  <si>
    <t>REINO UNIDO</t>
  </si>
  <si>
    <t>ÍNDIA</t>
  </si>
  <si>
    <t>Angola</t>
  </si>
  <si>
    <t>Olhar se houve mudança em alguma Portaria</t>
  </si>
  <si>
    <t>O peso da Região Norte voltou a crescer no 2 Q, o que se deve ao crescimento da participação de Venezuelanos e a queda das demais nacionalidades</t>
  </si>
  <si>
    <t>Queda da participação da Região Sudeste, ainda que em termos absolutos tenha havido crescimento absoluto</t>
  </si>
  <si>
    <t>Redução da participação das região Sul, o que pode estar relacionado a queda do número de solicitantes haitianos</t>
  </si>
  <si>
    <t>Movimento diferente do observado no  período entre o 2 e o 3 quadrimestre de 2020, quando o aumento do volume de solicitantes de refúgio foi mais forte na região Sudeste, embora o Norte tenha registrado crescimento absoluto. A razão são as menores restrições de entrada por avião.</t>
  </si>
  <si>
    <t>Esse crescimento pode ter a ver com a edição da Portaria Interministerial n.655 de 23 de Junho de 2021, onde não constam as restrições impostas a entrada de venezuelanos como nas portarias anteriores. Isso explica o crescimento do número de venezuelanos no mês imediatamente posterior a promulgação dessa portoria, como mostra o relatório mensal de Julho</t>
  </si>
  <si>
    <t>2021-Q2</t>
  </si>
  <si>
    <t>CGIL (Tabela 11)</t>
  </si>
  <si>
    <t>Razão (Quali/total)</t>
  </si>
  <si>
    <t>A partir do 1 Q de 2021 a RN2 volta a apresentar tendência de crescimento de sua participação, mesmo com a queda em volume absoluto verificada no 3 Q deste mesmo ano</t>
  </si>
  <si>
    <t>Var 3/2</t>
  </si>
  <si>
    <t>Var 3/3</t>
  </si>
  <si>
    <t>maio</t>
  </si>
  <si>
    <t>Junho</t>
  </si>
  <si>
    <t>Julho</t>
  </si>
  <si>
    <t>Agosto</t>
  </si>
  <si>
    <t>Var (3/2)</t>
  </si>
  <si>
    <t>Var(3/3)</t>
  </si>
  <si>
    <t>Crescimento de 131% no número de solicitantes de refúgio entre os 2 últimos quadrimestres e de 179%  entre os segundos quadrimestres de 2020 e 2021</t>
  </si>
  <si>
    <t>Angola continuou  reduzindo sua participação mas em termos absolutos se manteve em patamares superiores ao verificado nos outros quadrimestres</t>
  </si>
  <si>
    <t>Crescimento da participação da Venezuela que é a grande responsável pela retomada do número de solicitantes de refúgio no Brasil. O Haiti também resgistrou crescimento absoluto, mas em ritmo inferior aos venezuelanos, o que manteve sua participação dentre os solicitantes de refúgio em níveis abaixo do verificado nos anos anteriores. O monitoramento desta tendência....</t>
  </si>
  <si>
    <t>2021-Q3</t>
  </si>
  <si>
    <t>Total (deflacionado)</t>
  </si>
  <si>
    <t>Total (nominal)</t>
  </si>
  <si>
    <t>Valores deflacionados (gráfico)</t>
  </si>
  <si>
    <t>Movimentação de trabalhadores migrantes no mercado de trabalho formal, por quadrimestre, segundo continentes e tipo de movimentação - jan/2018 a ago/2019.</t>
  </si>
  <si>
    <t>Continente</t>
  </si>
  <si>
    <t>2018_Q1</t>
  </si>
  <si>
    <t>2018_Q2</t>
  </si>
  <si>
    <t>2018_Q3</t>
  </si>
  <si>
    <t>2019_Q1</t>
  </si>
  <si>
    <t>2019_Q2</t>
  </si>
  <si>
    <t>2019_Q3</t>
  </si>
  <si>
    <t>2020_Q1</t>
  </si>
  <si>
    <t>2020_Q2</t>
  </si>
  <si>
    <t>2020_Q3</t>
  </si>
  <si>
    <t>2021_Q1</t>
  </si>
  <si>
    <t>2021_Q2</t>
  </si>
  <si>
    <t>2021_Q3</t>
  </si>
  <si>
    <t>Q3/Q2</t>
  </si>
  <si>
    <t>Q1/Q1</t>
  </si>
  <si>
    <t>Admitidos</t>
  </si>
  <si>
    <t>Desligados</t>
  </si>
  <si>
    <t>Saldo</t>
  </si>
  <si>
    <t>Saldo líquido de geração de empregos</t>
  </si>
  <si>
    <t>América do Sul</t>
  </si>
  <si>
    <t>América Central e Caribe</t>
  </si>
  <si>
    <t>África</t>
  </si>
  <si>
    <t>Oceania</t>
  </si>
  <si>
    <t>Ásia</t>
  </si>
  <si>
    <t>América do Norte</t>
  </si>
  <si>
    <t>Europa</t>
  </si>
  <si>
    <t>Fonte: Elaborado pelo OBMigra, a partir dos dados do Ministério da Economia, base harmonizada RAIS-CTPS-CAGED, jan/2018 a ago/2019.</t>
  </si>
  <si>
    <t>Nota: Não inclui os imigrantes que aparecem com a nacionalidade não especificada na base de dados.</t>
  </si>
  <si>
    <t>Saldo de movimentação de trabalhadores migrantes no mercado de trabalho formal, por quadrimestre</t>
  </si>
  <si>
    <t>País</t>
  </si>
  <si>
    <t>Saldo (ADM - DES)</t>
  </si>
  <si>
    <t>VENEZUELA</t>
  </si>
  <si>
    <t>HAITI</t>
  </si>
  <si>
    <t>PARAGUAI</t>
  </si>
  <si>
    <t>ARGENTINA</t>
  </si>
  <si>
    <t>BOLÍVIA</t>
  </si>
  <si>
    <t>PERU</t>
  </si>
  <si>
    <t>URUGUAI</t>
  </si>
  <si>
    <t>COLÔMBIA</t>
  </si>
  <si>
    <t>CUBA</t>
  </si>
  <si>
    <t>ANGOLA</t>
  </si>
  <si>
    <t>SENEGAL</t>
  </si>
  <si>
    <t>CHILE</t>
  </si>
  <si>
    <t>Saldo líquido da movimentação de trabalhadores migrantes no mercado de trabalho formal por subgrupos ocupacionais selecionados: principais saldos positivos e negativos</t>
  </si>
  <si>
    <t>Grupos e subgrupos ocupacionais</t>
  </si>
  <si>
    <t>Trab. dos serviços</t>
  </si>
  <si>
    <t>Vendedores e prest. de serviços do comércio</t>
  </si>
  <si>
    <t>Trab.de atendimento ao público</t>
  </si>
  <si>
    <t>Escriturários</t>
  </si>
  <si>
    <t>Gerentes</t>
  </si>
  <si>
    <t>Trab. de instalações siderúrgicas e de mat. de construção</t>
  </si>
  <si>
    <t>Profissionais do ensino</t>
  </si>
  <si>
    <t>Trab. da ind. extrativa e da construção civil</t>
  </si>
  <si>
    <t>Trab. de funções transversais</t>
  </si>
  <si>
    <t>Trab. da fabr. de alimentos, bebidas e fumo</t>
  </si>
  <si>
    <t>Trabalhadores de atendimento ao público</t>
  </si>
  <si>
    <t>Trabalhadores dos serviços</t>
  </si>
  <si>
    <t>Vendedores e prestadores de serviços do comércio</t>
  </si>
  <si>
    <t>Trabalhadores da indústria extrativa e da construção civil</t>
  </si>
  <si>
    <t>Trabalhadores de funções transversais</t>
  </si>
  <si>
    <t>Trabalhadores de instalações siderúrgicas e de materiais de construção</t>
  </si>
  <si>
    <t>Trabalhadores da fabricação de alimentos, bebidas e fumo</t>
  </si>
  <si>
    <t>Rendimento médio de trabalhadores migrantes no mercado de trabalho formal, por quadrimestre, segundo continentes e tipo de movimentação - jan/2018 a ago/2019.</t>
  </si>
  <si>
    <t>S</t>
  </si>
  <si>
    <t>Dif. 
(Adm - Des)</t>
  </si>
  <si>
    <t>Am. Central e Caribe</t>
  </si>
  <si>
    <t>Número de trabalhadores migrantes admitidos no mercado de trabalho formal e taxa de admissão, por quadrimestre, segundo Unidades da Federação- jan/2018 a ago/2019.</t>
  </si>
  <si>
    <t>Fonte: Elaborado pelo OBMigra, a partir dos dados do Ministério da Economia, base harmonizada RAIS-CTPS-CAGED, jan/2018 a ago/2019; e base harmonizada RAIS-CTPS estoque, 2018.</t>
  </si>
  <si>
    <t>Unidades da Federação</t>
  </si>
  <si>
    <t>Santa Catarina</t>
  </si>
  <si>
    <t>São Paulo</t>
  </si>
  <si>
    <t>Paraná</t>
  </si>
  <si>
    <t>Rio Grande do Sul</t>
  </si>
  <si>
    <t>Minas Gerais</t>
  </si>
  <si>
    <t>Demais 22 Ufs</t>
  </si>
  <si>
    <t>5 UF principais</t>
  </si>
  <si>
    <t>% 5 UF principais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</si>
</sst>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* #,##0.0_-;\-* #,##0.0_-;_-* &quot;-&quot;??_-;_-@_-"/>
    <numFmt numFmtId="167" formatCode="0.0"/>
    <numFmt numFmtId="168" formatCode="#,##0;[Red]#,##0"/>
    <numFmt numFmtId="169" formatCode="#,##0.0;[Red]#,##0.0"/>
    <numFmt numFmtId="170" formatCode="0.0%"/>
    <numFmt numFmtId="171" formatCode="#,##0,"/>
    <numFmt numFmtId="172" formatCode="_-* #,##0.000_-;\-* #,##0.000_-;_-* &quot;-&quot;??_-;_-@_-"/>
    <numFmt numFmtId="173" formatCode="#,##0.0"/>
    <numFmt numFmtId="174" formatCode="#,##0_ ;\-\ #,##0\ "/>
    <numFmt numFmtId="175" formatCode="_-* #,##0_-;\-* 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04040"/>
      <name val="Century Gothic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rgb="FF404040"/>
      <name val="Century Gothic"/>
      <family val="2"/>
    </font>
    <font>
      <sz val="11"/>
      <color rgb="FF404040"/>
      <name val="Calibri"/>
      <family val="2"/>
    </font>
    <font>
      <sz val="11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404040"/>
      <name val="Century Gothic"/>
      <family val="2"/>
    </font>
    <font>
      <b/>
      <sz val="12"/>
      <color theme="3"/>
      <name val="Calibri"/>
      <family val="2"/>
      <scheme val="minor"/>
    </font>
    <font>
      <b/>
      <sz val="12"/>
      <color rgb="FF262626"/>
      <name val="Century Gothic"/>
      <family val="2"/>
    </font>
    <font>
      <sz val="10"/>
      <color theme="1" tint="0.249977111117893"/>
      <name val="Century Gothic"/>
      <family val="2"/>
    </font>
    <font>
      <b/>
      <sz val="11"/>
      <color rgb="FF262626"/>
      <name val="Century Gothic"/>
      <family val="2"/>
    </font>
    <font>
      <b/>
      <sz val="12"/>
      <color theme="1"/>
      <name val="Calibri"/>
      <family val="2"/>
      <scheme val="minor"/>
    </font>
    <font>
      <b/>
      <sz val="11"/>
      <color rgb="FF404040"/>
      <name val="Century Gothic"/>
      <family val="2"/>
    </font>
    <font>
      <sz val="12"/>
      <color theme="1"/>
      <name val="Calibri"/>
      <family val="2"/>
      <scheme val="minor"/>
    </font>
    <font>
      <sz val="10"/>
      <name val="Century Gothic"/>
      <family val="2"/>
    </font>
    <font>
      <b/>
      <sz val="11"/>
      <name val="Century Gothic"/>
      <family val="2"/>
    </font>
    <font>
      <b/>
      <sz val="12"/>
      <color rgb="FFFFFFFF"/>
      <name val="Century Gothic"/>
      <family val="2"/>
    </font>
    <font>
      <b/>
      <sz val="12"/>
      <name val="Century Gothic"/>
      <family val="2"/>
    </font>
    <font>
      <sz val="14"/>
      <color rgb="FF262626"/>
      <name val="Century Gothic"/>
      <family val="2"/>
    </font>
    <font>
      <sz val="12"/>
      <color rgb="FF262626"/>
      <name val="Century Gothic"/>
      <family val="2"/>
    </font>
    <font>
      <sz val="12"/>
      <color rgb="FF26262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04040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40404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F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0" xfId="1" applyNumberFormat="1" applyFont="1" applyFill="1" applyAlignment="1">
      <alignment horizontal="center" vertical="center"/>
    </xf>
    <xf numFmtId="165" fontId="1" fillId="0" borderId="0" xfId="1" applyNumberFormat="1" applyFont="1" applyFill="1" applyAlignment="1">
      <alignment horizontal="center" vertical="center"/>
    </xf>
    <xf numFmtId="167" fontId="0" fillId="0" borderId="0" xfId="0" applyNumberFormat="1" applyAlignment="1">
      <alignment horizontal="center"/>
    </xf>
    <xf numFmtId="0" fontId="0" fillId="0" borderId="7" xfId="0" applyBorder="1" applyAlignment="1">
      <alignment horizontal="left"/>
    </xf>
    <xf numFmtId="164" fontId="2" fillId="0" borderId="1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/>
    <xf numFmtId="0" fontId="2" fillId="0" borderId="0" xfId="0" applyFont="1" applyAlignment="1">
      <alignment horizontal="center" vertical="center" wrapText="1"/>
    </xf>
    <xf numFmtId="0" fontId="0" fillId="0" borderId="7" xfId="0" applyBorder="1"/>
    <xf numFmtId="0" fontId="2" fillId="0" borderId="0" xfId="0" applyFont="1" applyAlignment="1">
      <alignment horizontal="center"/>
    </xf>
    <xf numFmtId="1" fontId="0" fillId="0" borderId="0" xfId="0" applyNumberFormat="1"/>
    <xf numFmtId="164" fontId="4" fillId="0" borderId="0" xfId="1" applyNumberFormat="1" applyFont="1" applyFill="1" applyBorder="1" applyAlignment="1">
      <alignment horizontal="right" vertical="center"/>
    </xf>
    <xf numFmtId="164" fontId="4" fillId="0" borderId="12" xfId="1" applyNumberFormat="1" applyFont="1" applyFill="1" applyBorder="1" applyAlignment="1">
      <alignment horizontal="right" vertical="center"/>
    </xf>
    <xf numFmtId="164" fontId="4" fillId="0" borderId="13" xfId="1" applyNumberFormat="1" applyFont="1" applyFill="1" applyBorder="1" applyAlignment="1">
      <alignment horizontal="right" vertical="center"/>
    </xf>
    <xf numFmtId="166" fontId="0" fillId="0" borderId="0" xfId="0" applyNumberFormat="1"/>
    <xf numFmtId="164" fontId="4" fillId="2" borderId="11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169" fontId="5" fillId="0" borderId="0" xfId="1" applyNumberFormat="1" applyFont="1" applyFill="1" applyBorder="1" applyAlignment="1">
      <alignment horizontal="center" vertical="center"/>
    </xf>
    <xf numFmtId="164" fontId="4" fillId="2" borderId="16" xfId="1" applyNumberFormat="1" applyFont="1" applyFill="1" applyBorder="1" applyAlignment="1">
      <alignment horizontal="right" vertical="center"/>
    </xf>
    <xf numFmtId="168" fontId="5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left" vertical="center"/>
    </xf>
    <xf numFmtId="168" fontId="5" fillId="0" borderId="17" xfId="1" applyNumberFormat="1" applyFont="1" applyFill="1" applyBorder="1" applyAlignment="1">
      <alignment horizontal="center" vertical="center"/>
    </xf>
    <xf numFmtId="168" fontId="0" fillId="0" borderId="7" xfId="0" applyNumberFormat="1" applyBorder="1" applyAlignment="1">
      <alignment horizontal="center"/>
    </xf>
    <xf numFmtId="168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9" fillId="0" borderId="16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3" fontId="8" fillId="0" borderId="11" xfId="1" applyNumberFormat="1" applyFont="1" applyFill="1" applyBorder="1" applyAlignment="1">
      <alignment horizontal="center" vertical="center"/>
    </xf>
    <xf numFmtId="3" fontId="9" fillId="0" borderId="11" xfId="1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left" vertical="center"/>
    </xf>
    <xf numFmtId="0" fontId="13" fillId="0" borderId="0" xfId="0" applyFont="1"/>
    <xf numFmtId="0" fontId="14" fillId="0" borderId="11" xfId="0" applyFont="1" applyBorder="1" applyAlignment="1">
      <alignment horizontal="center" vertical="center" wrapText="1"/>
    </xf>
    <xf numFmtId="0" fontId="10" fillId="0" borderId="0" xfId="0" applyFont="1"/>
    <xf numFmtId="0" fontId="0" fillId="0" borderId="20" xfId="0" applyBorder="1" applyAlignment="1">
      <alignment wrapText="1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3" borderId="12" xfId="1" applyNumberFormat="1" applyFont="1" applyFill="1" applyBorder="1" applyAlignment="1">
      <alignment horizontal="center" vertical="center"/>
    </xf>
    <xf numFmtId="164" fontId="18" fillId="0" borderId="12" xfId="1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NumberFormat="1" applyAlignment="1">
      <alignment horizontal="center"/>
    </xf>
    <xf numFmtId="3" fontId="12" fillId="2" borderId="11" xfId="1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6" fillId="3" borderId="11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3" fontId="8" fillId="0" borderId="16" xfId="1" applyNumberFormat="1" applyFont="1" applyFill="1" applyBorder="1" applyAlignment="1">
      <alignment horizontal="center" vertical="center"/>
    </xf>
    <xf numFmtId="3" fontId="8" fillId="0" borderId="21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left" vertical="center"/>
    </xf>
    <xf numFmtId="1" fontId="11" fillId="0" borderId="7" xfId="1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167" fontId="2" fillId="0" borderId="0" xfId="0" applyNumberFormat="1" applyFont="1"/>
    <xf numFmtId="164" fontId="2" fillId="5" borderId="0" xfId="1" applyNumberFormat="1" applyFont="1" applyFill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164" fontId="12" fillId="2" borderId="11" xfId="1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/>
    </xf>
    <xf numFmtId="0" fontId="21" fillId="0" borderId="23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 wrapText="1"/>
    </xf>
    <xf numFmtId="170" fontId="22" fillId="0" borderId="20" xfId="2" applyNumberFormat="1" applyFont="1" applyFill="1" applyBorder="1" applyAlignment="1">
      <alignment horizontal="left" vertical="center" wrapText="1"/>
    </xf>
    <xf numFmtId="0" fontId="17" fillId="0" borderId="24" xfId="0" applyFont="1" applyBorder="1"/>
    <xf numFmtId="0" fontId="19" fillId="0" borderId="0" xfId="0" applyFont="1"/>
    <xf numFmtId="0" fontId="23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70" fontId="22" fillId="0" borderId="0" xfId="2" applyNumberFormat="1" applyFont="1" applyFill="1" applyBorder="1" applyAlignment="1">
      <alignment horizontal="left" vertical="center" wrapText="1"/>
    </xf>
    <xf numFmtId="0" fontId="17" fillId="0" borderId="26" xfId="0" applyFont="1" applyBorder="1"/>
    <xf numFmtId="0" fontId="24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6" fillId="4" borderId="16" xfId="0" applyFont="1" applyFill="1" applyBorder="1" applyAlignment="1">
      <alignment horizontal="center" vertical="center" wrapText="1"/>
    </xf>
    <xf numFmtId="164" fontId="20" fillId="4" borderId="16" xfId="1" applyNumberFormat="1" applyFont="1" applyFill="1" applyBorder="1" applyAlignment="1">
      <alignment horizontal="center" vertical="center" wrapText="1"/>
    </xf>
    <xf numFmtId="164" fontId="20" fillId="4" borderId="0" xfId="1" applyNumberFormat="1" applyFont="1" applyFill="1" applyBorder="1" applyAlignment="1">
      <alignment horizontal="center" vertical="center" wrapText="1"/>
    </xf>
    <xf numFmtId="164" fontId="2" fillId="4" borderId="0" xfId="0" applyNumberFormat="1" applyFont="1" applyFill="1"/>
    <xf numFmtId="0" fontId="26" fillId="6" borderId="11" xfId="0" applyFont="1" applyFill="1" applyBorder="1" applyAlignment="1">
      <alignment horizontal="center" vertical="center" wrapText="1"/>
    </xf>
    <xf numFmtId="164" fontId="20" fillId="6" borderId="11" xfId="1" applyNumberFormat="1" applyFont="1" applyFill="1" applyBorder="1" applyAlignment="1">
      <alignment horizontal="center" vertical="center" wrapText="1"/>
    </xf>
    <xf numFmtId="164" fontId="20" fillId="6" borderId="0" xfId="1" applyNumberFormat="1" applyFont="1" applyFill="1" applyBorder="1" applyAlignment="1">
      <alignment horizontal="center" vertical="center" wrapText="1"/>
    </xf>
    <xf numFmtId="164" fontId="2" fillId="6" borderId="0" xfId="0" applyNumberFormat="1" applyFont="1" applyFill="1"/>
    <xf numFmtId="0" fontId="3" fillId="0" borderId="0" xfId="0" applyFont="1" applyAlignment="1">
      <alignment horizontal="left" vertical="center"/>
    </xf>
    <xf numFmtId="164" fontId="15" fillId="0" borderId="0" xfId="1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 wrapText="1"/>
    </xf>
    <xf numFmtId="171" fontId="0" fillId="0" borderId="8" xfId="0" applyNumberFormat="1" applyBorder="1" applyAlignment="1">
      <alignment horizontal="center"/>
    </xf>
    <xf numFmtId="171" fontId="0" fillId="4" borderId="8" xfId="0" applyNumberFormat="1" applyFill="1" applyBorder="1" applyAlignment="1">
      <alignment horizontal="center"/>
    </xf>
    <xf numFmtId="164" fontId="2" fillId="0" borderId="0" xfId="0" applyNumberFormat="1" applyFont="1"/>
    <xf numFmtId="172" fontId="0" fillId="0" borderId="0" xfId="1" applyNumberFormat="1" applyFont="1" applyBorder="1"/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15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3" fontId="29" fillId="0" borderId="0" xfId="1" applyNumberFormat="1" applyFont="1" applyFill="1" applyBorder="1" applyAlignment="1">
      <alignment horizontal="right" vertical="center"/>
    </xf>
    <xf numFmtId="174" fontId="29" fillId="2" borderId="29" xfId="1" applyNumberFormat="1" applyFont="1" applyFill="1" applyBorder="1" applyAlignment="1">
      <alignment horizontal="right" vertical="center"/>
    </xf>
    <xf numFmtId="172" fontId="29" fillId="0" borderId="0" xfId="1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43" fontId="29" fillId="0" borderId="0" xfId="1" applyFont="1" applyFill="1" applyBorder="1" applyAlignment="1">
      <alignment horizontal="right" vertical="center"/>
    </xf>
    <xf numFmtId="0" fontId="31" fillId="0" borderId="0" xfId="0" applyFont="1"/>
    <xf numFmtId="3" fontId="30" fillId="0" borderId="0" xfId="1" applyNumberFormat="1" applyFont="1" applyFill="1" applyBorder="1" applyAlignment="1">
      <alignment horizontal="right" vertical="center"/>
    </xf>
    <xf numFmtId="0" fontId="32" fillId="0" borderId="0" xfId="0" applyFont="1"/>
    <xf numFmtId="0" fontId="30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34" fillId="0" borderId="0" xfId="0" applyFont="1"/>
    <xf numFmtId="3" fontId="29" fillId="7" borderId="0" xfId="1" applyNumberFormat="1" applyFont="1" applyFill="1" applyBorder="1" applyAlignment="1">
      <alignment horizontal="right" vertical="center"/>
    </xf>
    <xf numFmtId="3" fontId="30" fillId="7" borderId="0" xfId="1" applyNumberFormat="1" applyFont="1" applyFill="1" applyBorder="1" applyAlignment="1">
      <alignment horizontal="right" vertical="center"/>
    </xf>
    <xf numFmtId="0" fontId="35" fillId="0" borderId="0" xfId="0" applyFont="1"/>
    <xf numFmtId="0" fontId="11" fillId="0" borderId="0" xfId="0" applyFont="1" applyAlignment="1">
      <alignment vertical="center"/>
    </xf>
    <xf numFmtId="9" fontId="0" fillId="0" borderId="0" xfId="2" applyFont="1"/>
    <xf numFmtId="0" fontId="36" fillId="0" borderId="0" xfId="0" applyFont="1" applyAlignment="1">
      <alignment horizontal="left" vertical="center"/>
    </xf>
    <xf numFmtId="175" fontId="29" fillId="2" borderId="30" xfId="0" applyNumberFormat="1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7" fillId="0" borderId="7" xfId="0" applyFont="1" applyBorder="1" applyAlignment="1">
      <alignment horizontal="center" vertical="center"/>
    </xf>
    <xf numFmtId="174" fontId="2" fillId="0" borderId="0" xfId="0" applyNumberFormat="1" applyFont="1"/>
    <xf numFmtId="0" fontId="38" fillId="0" borderId="0" xfId="0" applyFont="1"/>
    <xf numFmtId="3" fontId="0" fillId="0" borderId="0" xfId="0" applyNumberFormat="1"/>
    <xf numFmtId="0" fontId="39" fillId="0" borderId="0" xfId="0" applyFont="1"/>
    <xf numFmtId="0" fontId="40" fillId="0" borderId="0" xfId="0" applyFont="1" applyAlignment="1">
      <alignment horizontal="left"/>
    </xf>
    <xf numFmtId="0" fontId="27" fillId="0" borderId="0" xfId="0" applyFont="1"/>
    <xf numFmtId="3" fontId="0" fillId="0" borderId="7" xfId="0" applyNumberFormat="1" applyBorder="1"/>
    <xf numFmtId="0" fontId="17" fillId="0" borderId="0" xfId="0" applyFont="1"/>
    <xf numFmtId="0" fontId="10" fillId="0" borderId="31" xfId="0" applyFont="1" applyBorder="1" applyAlignment="1">
      <alignment horizontal="left" vertical="center"/>
    </xf>
    <xf numFmtId="0" fontId="28" fillId="8" borderId="32" xfId="0" applyFont="1" applyFill="1" applyBorder="1" applyAlignment="1">
      <alignment horizontal="center" vertical="center" wrapText="1"/>
    </xf>
    <xf numFmtId="0" fontId="28" fillId="9" borderId="29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vertical="center" wrapText="1"/>
    </xf>
    <xf numFmtId="164" fontId="9" fillId="0" borderId="0" xfId="1" applyNumberFormat="1" applyFont="1"/>
    <xf numFmtId="0" fontId="28" fillId="0" borderId="5" xfId="0" applyFont="1" applyBorder="1" applyAlignment="1">
      <alignment horizontal="center" vertical="center"/>
    </xf>
    <xf numFmtId="174" fontId="28" fillId="0" borderId="2" xfId="0" applyNumberFormat="1" applyFont="1" applyBorder="1" applyAlignment="1">
      <alignment horizontal="center" vertical="center" wrapText="1"/>
    </xf>
    <xf numFmtId="174" fontId="28" fillId="0" borderId="3" xfId="0" applyNumberFormat="1" applyFont="1" applyBorder="1" applyAlignment="1">
      <alignment horizontal="center" vertical="center" wrapText="1"/>
    </xf>
    <xf numFmtId="174" fontId="28" fillId="0" borderId="4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174" fontId="10" fillId="0" borderId="19" xfId="1" applyNumberFormat="1" applyFont="1" applyFill="1" applyBorder="1" applyAlignment="1">
      <alignment horizontal="right" vertical="center"/>
    </xf>
    <xf numFmtId="174" fontId="10" fillId="0" borderId="0" xfId="1" applyNumberFormat="1" applyFont="1" applyFill="1" applyBorder="1" applyAlignment="1">
      <alignment horizontal="right" vertical="center"/>
    </xf>
    <xf numFmtId="174" fontId="10" fillId="0" borderId="9" xfId="1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left" vertical="center" wrapText="1"/>
    </xf>
    <xf numFmtId="3" fontId="11" fillId="0" borderId="19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41" fillId="0" borderId="7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1"/>
    </xf>
    <xf numFmtId="0" fontId="11" fillId="0" borderId="5" xfId="0" applyFont="1" applyBorder="1" applyAlignment="1">
      <alignment vertical="center"/>
    </xf>
    <xf numFmtId="3" fontId="11" fillId="0" borderId="33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vertical="center"/>
    </xf>
    <xf numFmtId="170" fontId="11" fillId="0" borderId="8" xfId="2" applyNumberFormat="1" applyFont="1" applyBorder="1" applyAlignment="1">
      <alignment horizontal="right" vertical="center"/>
    </xf>
    <xf numFmtId="173" fontId="11" fillId="0" borderId="0" xfId="0" applyNumberFormat="1" applyFont="1" applyAlignment="1">
      <alignment horizontal="right" vertical="center"/>
    </xf>
    <xf numFmtId="166" fontId="9" fillId="0" borderId="0" xfId="1" applyNumberFormat="1" applyFont="1" applyAlignme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'G1.1_SR'!$B$1:$M$2</c:f>
              <c:multiLvlStrCache>
                <c:ptCount val="12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  <c:pt idx="9">
                    <c:v>1º Q</c:v>
                  </c:pt>
                  <c:pt idx="10">
                    <c:v>2º Q</c:v>
                  </c:pt>
                  <c:pt idx="11">
                    <c:v>3º Q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'G1.1_SR'!$B$3:$M$3</c:f>
              <c:numCache>
                <c:formatCode>#,##0</c:formatCode>
                <c:ptCount val="12"/>
                <c:pt idx="0">
                  <c:v>19237</c:v>
                </c:pt>
                <c:pt idx="1">
                  <c:v>31481</c:v>
                </c:pt>
                <c:pt idx="2">
                  <c:v>29113</c:v>
                </c:pt>
                <c:pt idx="3">
                  <c:v>26567</c:v>
                </c:pt>
                <c:pt idx="4">
                  <c:v>25606</c:v>
                </c:pt>
                <c:pt idx="5">
                  <c:v>30379</c:v>
                </c:pt>
                <c:pt idx="6">
                  <c:v>18776</c:v>
                </c:pt>
                <c:pt idx="7" formatCode="#,##0_ ;\-#,##0\ ">
                  <c:v>3790</c:v>
                </c:pt>
                <c:pt idx="8" formatCode="#,##0_ ;\-#,##0\ ">
                  <c:v>6333</c:v>
                </c:pt>
                <c:pt idx="9" formatCode="#,##0_ ;\-#,##0\ ">
                  <c:v>3796</c:v>
                </c:pt>
                <c:pt idx="10" formatCode="_-* #,##0_-;\-* #,##0_-;_-* &quot;-&quot;??_-;_-@_-">
                  <c:v>7645</c:v>
                </c:pt>
                <c:pt idx="11" formatCode="_-* #,##0_-;\-* #,##0_-;_-* &quot;-&quot;??_-;_-@_-">
                  <c:v>17666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8E-48DE-90B5-9C7FC94B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809695"/>
        <c:axId val="2138810111"/>
      </c:lineChart>
      <c:catAx>
        <c:axId val="213880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8810111"/>
        <c:crosses val="autoZero"/>
        <c:auto val="1"/>
        <c:lblAlgn val="ctr"/>
        <c:lblOffset val="100"/>
        <c:noMultiLvlLbl val="0"/>
      </c:catAx>
      <c:valAx>
        <c:axId val="2138810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3880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'G1.2_SR'!$B$5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'G1.2_SR'!$C$3:$K$4</c:f>
              <c:multiLvlStrCache>
                <c:ptCount val="9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'G1.2_SR'!$C$5:$K$5</c:f>
              <c:numCache>
                <c:formatCode>0.0</c:formatCode>
                <c:ptCount val="9"/>
                <c:pt idx="0">
                  <c:v>72.108254601573378</c:v>
                </c:pt>
                <c:pt idx="1">
                  <c:v>61.821448098102003</c:v>
                </c:pt>
                <c:pt idx="2">
                  <c:v>61.641265347773135</c:v>
                </c:pt>
                <c:pt idx="3">
                  <c:v>54.75607158074137</c:v>
                </c:pt>
                <c:pt idx="4">
                  <c:v>68.205804749340373</c:v>
                </c:pt>
                <c:pt idx="5">
                  <c:v>71.356387178272541</c:v>
                </c:pt>
                <c:pt idx="6">
                  <c:v>57.718651211801898</c:v>
                </c:pt>
                <c:pt idx="7">
                  <c:v>76.10202746893394</c:v>
                </c:pt>
                <c:pt idx="8">
                  <c:v>84.042794067700669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36-45E6-BB3D-F7BE6D962105}"/>
            </c:ext>
          </c:extLst>
        </c:ser>
        <c:ser>
          <c:idx val="1"/>
          <c:order val="1"/>
          <c:tx>
            <c:strRef>
              <c:f>'G1.2_SR'!$B$6</c:f>
              <c:strCache>
                <c:ptCount val="1"/>
                <c:pt idx="0">
                  <c:v>Haiti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'G1.2_SR'!$C$3:$K$4</c:f>
              <c:multiLvlStrCache>
                <c:ptCount val="9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'G1.2_SR'!$C$6:$K$6</c:f>
              <c:numCache>
                <c:formatCode>0.0</c:formatCode>
                <c:ptCount val="9"/>
                <c:pt idx="0">
                  <c:v>10.449053336846463</c:v>
                </c:pt>
                <c:pt idx="1">
                  <c:v>22.643130516285247</c:v>
                </c:pt>
                <c:pt idx="2">
                  <c:v>26.452483623555743</c:v>
                </c:pt>
                <c:pt idx="3">
                  <c:v>31.955688112484022</c:v>
                </c:pt>
                <c:pt idx="4">
                  <c:v>10.158311345646439</c:v>
                </c:pt>
                <c:pt idx="5">
                  <c:v>3.6001894836570347</c:v>
                </c:pt>
                <c:pt idx="6">
                  <c:v>9.6680716543730245</c:v>
                </c:pt>
                <c:pt idx="7">
                  <c:v>0.87638979725310662</c:v>
                </c:pt>
                <c:pt idx="8">
                  <c:v>2.0378127476508547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36-45E6-BB3D-F7BE6D962105}"/>
            </c:ext>
          </c:extLst>
        </c:ser>
        <c:ser>
          <c:idx val="2"/>
          <c:order val="2"/>
          <c:tx>
            <c:strRef>
              <c:f>'G1.2_SR'!$B$7</c:f>
              <c:strCache>
                <c:ptCount val="1"/>
                <c:pt idx="0">
                  <c:v>Cuba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'G1.2_SR'!$C$3:$K$4</c:f>
              <c:multiLvlStrCache>
                <c:ptCount val="9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'G1.2_SR'!$C$7:$K$7</c:f>
              <c:numCache>
                <c:formatCode>0.0</c:formatCode>
                <c:ptCount val="9"/>
                <c:pt idx="0">
                  <c:v>5.9321714909474164</c:v>
                </c:pt>
                <c:pt idx="1">
                  <c:v>4.866047020229634</c:v>
                </c:pt>
                <c:pt idx="2">
                  <c:v>3.874386912011587</c:v>
                </c:pt>
                <c:pt idx="3">
                  <c:v>4.3619514273540689</c:v>
                </c:pt>
                <c:pt idx="4">
                  <c:v>5.9366754617414248</c:v>
                </c:pt>
                <c:pt idx="5">
                  <c:v>4.7844623401231638</c:v>
                </c:pt>
                <c:pt idx="6">
                  <c:v>4.6364594309799791</c:v>
                </c:pt>
                <c:pt idx="7">
                  <c:v>2.2498364944408111</c:v>
                </c:pt>
                <c:pt idx="8">
                  <c:v>1.0245669647911242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36-45E6-BB3D-F7BE6D962105}"/>
            </c:ext>
          </c:extLst>
        </c:ser>
        <c:ser>
          <c:idx val="3"/>
          <c:order val="3"/>
          <c:tx>
            <c:strRef>
              <c:f>'G1.2_SR'!$B$8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'G1.2_SR'!$C$3:$K$4</c:f>
              <c:multiLvlStrCache>
                <c:ptCount val="9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'G1.2_SR'!$C$8:$K$8</c:f>
              <c:numCache>
                <c:formatCode>0.0</c:formatCode>
                <c:ptCount val="9"/>
                <c:pt idx="0">
                  <c:v>2.2057439680807018</c:v>
                </c:pt>
                <c:pt idx="1">
                  <c:v>1.9956260251503555</c:v>
                </c:pt>
                <c:pt idx="2">
                  <c:v>1.2804898120412127</c:v>
                </c:pt>
                <c:pt idx="3">
                  <c:v>1.1450788240306775</c:v>
                </c:pt>
                <c:pt idx="4">
                  <c:v>3.0079155672823221</c:v>
                </c:pt>
                <c:pt idx="5">
                  <c:v>3.7738828359387333</c:v>
                </c:pt>
                <c:pt idx="6">
                  <c:v>2.3182297154899896</c:v>
                </c:pt>
                <c:pt idx="7">
                  <c:v>2.2629169391759318</c:v>
                </c:pt>
                <c:pt idx="8">
                  <c:v>0.49247141401562322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36-45E6-BB3D-F7BE6D962105}"/>
            </c:ext>
          </c:extLst>
        </c:ser>
        <c:ser>
          <c:idx val="4"/>
          <c:order val="4"/>
          <c:tx>
            <c:strRef>
              <c:f>'G1.2_SR'!$B$9</c:f>
              <c:strCache>
                <c:ptCount val="1"/>
                <c:pt idx="0">
                  <c:v>Angola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'G1.2_SR'!$C$3:$K$4</c:f>
              <c:multiLvlStrCache>
                <c:ptCount val="9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'G1.2_SR'!$C$9:$K$9</c:f>
              <c:numCache>
                <c:formatCode>0.0</c:formatCode>
                <c:ptCount val="9"/>
                <c:pt idx="0">
                  <c:v>0.96360146045846362</c:v>
                </c:pt>
                <c:pt idx="1">
                  <c:v>0.75763492931344212</c:v>
                </c:pt>
                <c:pt idx="2">
                  <c:v>0.5036373810856184</c:v>
                </c:pt>
                <c:pt idx="3">
                  <c:v>0.80421815083084791</c:v>
                </c:pt>
                <c:pt idx="4">
                  <c:v>1.4775725593667546</c:v>
                </c:pt>
                <c:pt idx="5">
                  <c:v>2.4001263224380232</c:v>
                </c:pt>
                <c:pt idx="6">
                  <c:v>10.853530031612223</c:v>
                </c:pt>
                <c:pt idx="7">
                  <c:v>8.2799215173315908</c:v>
                </c:pt>
                <c:pt idx="8">
                  <c:v>5.1341560058870144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36-45E6-BB3D-F7BE6D962105}"/>
            </c:ext>
          </c:extLst>
        </c:ser>
        <c:ser>
          <c:idx val="5"/>
          <c:order val="5"/>
          <c:tx>
            <c:strRef>
              <c:f>'G1.2_SR'!$B$10</c:f>
              <c:strCache>
                <c:ptCount val="1"/>
                <c:pt idx="0">
                  <c:v>Outros países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'G1.2_SR'!$C$3:$K$4</c:f>
              <c:multiLvlStrCache>
                <c:ptCount val="9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'G1.2_SR'!$C$10:$K$10</c:f>
              <c:numCache>
                <c:formatCode>0.0</c:formatCode>
                <c:ptCount val="9"/>
                <c:pt idx="0">
                  <c:v>8.3411751420935758</c:v>
                </c:pt>
                <c:pt idx="1">
                  <c:v>7.9161134109193165</c:v>
                </c:pt>
                <c:pt idx="2">
                  <c:v>6.2477369235327034</c:v>
                </c:pt>
                <c:pt idx="3">
                  <c:v>6.9769919045590116</c:v>
                </c:pt>
                <c:pt idx="4">
                  <c:v>11.213720316622691</c:v>
                </c:pt>
                <c:pt idx="5">
                  <c:v>14.084951839570504</c:v>
                </c:pt>
                <c:pt idx="6">
                  <c:v>14.805057955742887</c:v>
                </c:pt>
                <c:pt idx="7">
                  <c:v>10.228907782864617</c:v>
                </c:pt>
                <c:pt idx="8">
                  <c:v>7.2681987999547157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D-4367-B102-C226FD154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503727"/>
        <c:axId val="61489167"/>
      </c:barChart>
      <c:catAx>
        <c:axId val="6150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489167"/>
        <c:crosses val="autoZero"/>
        <c:auto val="1"/>
        <c:lblAlgn val="ctr"/>
        <c:lblOffset val="100"/>
        <c:noMultiLvlLbl val="0"/>
      </c:catAx>
      <c:valAx>
        <c:axId val="61489167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50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'G1.3_SR'!$B$4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'G1.3_SR'!$C$2:$H$3</c:f>
              <c:multiLvlStrCache>
                <c:ptCount val="6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  <c:pt idx="5">
                    <c:v>3º 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'G1.3_SR'!$C$4:$H$4</c:f>
              <c:numCache>
                <c:formatCode>0.0</c:formatCode>
                <c:ptCount val="6"/>
                <c:pt idx="0">
                  <c:v>89.758201959948863</c:v>
                </c:pt>
                <c:pt idx="1">
                  <c:v>80.844327176781007</c:v>
                </c:pt>
                <c:pt idx="2">
                  <c:v>73.724932891204801</c:v>
                </c:pt>
                <c:pt idx="3">
                  <c:v>61.037934668071657</c:v>
                </c:pt>
                <c:pt idx="4">
                  <c:v>76.429038587311965</c:v>
                </c:pt>
                <c:pt idx="5">
                  <c:v>86.70327182157817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8-45F8-BB65-973B81F880E4}"/>
            </c:ext>
          </c:extLst>
        </c:ser>
        <c:ser>
          <c:idx val="1"/>
          <c:order val="1"/>
          <c:tx>
            <c:strRef>
              <c:f>'G1.3_SR'!$B$5</c:f>
              <c:strCache>
                <c:ptCount val="1"/>
                <c:pt idx="0">
                  <c:v>Nordeste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'G1.3_SR'!$C$2:$H$3</c:f>
              <c:multiLvlStrCache>
                <c:ptCount val="6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  <c:pt idx="5">
                    <c:v>3º 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'G1.3_SR'!$C$5:$H$5</c:f>
              <c:numCache>
                <c:formatCode>0.0</c:formatCode>
                <c:ptCount val="6"/>
                <c:pt idx="0">
                  <c:v>0.20771197273114617</c:v>
                </c:pt>
                <c:pt idx="1">
                  <c:v>0.10554089709762532</c:v>
                </c:pt>
                <c:pt idx="2">
                  <c:v>0.25264487604610769</c:v>
                </c:pt>
                <c:pt idx="3">
                  <c:v>0.21074815595363539</c:v>
                </c:pt>
                <c:pt idx="4">
                  <c:v>0.15696533682145192</c:v>
                </c:pt>
                <c:pt idx="5">
                  <c:v>6.7927091588361826E-2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8-45F8-BB65-973B81F880E4}"/>
            </c:ext>
          </c:extLst>
        </c:ser>
        <c:ser>
          <c:idx val="2"/>
          <c:order val="2"/>
          <c:tx>
            <c:strRef>
              <c:f>'G1.3_SR'!$B$6</c:f>
              <c:strCache>
                <c:ptCount val="1"/>
                <c:pt idx="0">
                  <c:v>Sudeste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'G1.3_SR'!$C$2:$H$3</c:f>
              <c:multiLvlStrCache>
                <c:ptCount val="6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  <c:pt idx="5">
                    <c:v>3º 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'G1.3_SR'!$C$6:$H$6</c:f>
              <c:numCache>
                <c:formatCode>0.0</c:formatCode>
                <c:ptCount val="6"/>
                <c:pt idx="0">
                  <c:v>8.4629314017895183</c:v>
                </c:pt>
                <c:pt idx="1">
                  <c:v>16.83377308707124</c:v>
                </c:pt>
                <c:pt idx="2">
                  <c:v>23.117006158218853</c:v>
                </c:pt>
                <c:pt idx="3">
                  <c:v>28.424657534246577</c:v>
                </c:pt>
                <c:pt idx="4">
                  <c:v>21.059516023544798</c:v>
                </c:pt>
                <c:pt idx="5">
                  <c:v>12.215555303973735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18-45F8-BB65-973B81F880E4}"/>
            </c:ext>
          </c:extLst>
        </c:ser>
        <c:ser>
          <c:idx val="3"/>
          <c:order val="3"/>
          <c:tx>
            <c:strRef>
              <c:f>'G1.3_SR'!$B$7</c:f>
              <c:strCache>
                <c:ptCount val="1"/>
                <c:pt idx="0">
                  <c:v>Sul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'G1.3_SR'!$C$2:$H$3</c:f>
              <c:multiLvlStrCache>
                <c:ptCount val="6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  <c:pt idx="5">
                    <c:v>3º 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'G1.3_SR'!$C$7:$H$7</c:f>
              <c:numCache>
                <c:formatCode>0.0</c:formatCode>
                <c:ptCount val="6"/>
                <c:pt idx="0">
                  <c:v>0.86812952705581592</c:v>
                </c:pt>
                <c:pt idx="1">
                  <c:v>1.5831134564643801</c:v>
                </c:pt>
                <c:pt idx="2">
                  <c:v>1.9737880941102164</c:v>
                </c:pt>
                <c:pt idx="3">
                  <c:v>8.5616438356164384</c:v>
                </c:pt>
                <c:pt idx="4">
                  <c:v>1.7527795945062132</c:v>
                </c:pt>
                <c:pt idx="5">
                  <c:v>0.67927091588361821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18-45F8-BB65-973B81F880E4}"/>
            </c:ext>
          </c:extLst>
        </c:ser>
        <c:ser>
          <c:idx val="4"/>
          <c:order val="4"/>
          <c:tx>
            <c:strRef>
              <c:f>'G1.3_SR'!$B$8</c:f>
              <c:strCache>
                <c:ptCount val="1"/>
                <c:pt idx="0">
                  <c:v>Centro Oeste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'G1.3_SR'!$C$2:$H$3</c:f>
              <c:multiLvlStrCache>
                <c:ptCount val="6"/>
                <c:lvl>
                  <c:pt idx="0">
                    <c:v>1º Q</c:v>
                  </c:pt>
                  <c:pt idx="1">
                    <c:v>2ºQ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2ºQ</c:v>
                  </c:pt>
                  <c:pt idx="5">
                    <c:v>3º 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'G1.3_SR'!$C$8:$H$8</c:f>
              <c:numCache>
                <c:formatCode>0.0</c:formatCode>
                <c:ptCount val="6"/>
                <c:pt idx="0">
                  <c:v>0.70302513847464854</c:v>
                </c:pt>
                <c:pt idx="1">
                  <c:v>0.63324538258575191</c:v>
                </c:pt>
                <c:pt idx="2">
                  <c:v>0.93162798042002204</c:v>
                </c:pt>
                <c:pt idx="3">
                  <c:v>1.7650158061116965</c:v>
                </c:pt>
                <c:pt idx="4">
                  <c:v>0.60170045781556569</c:v>
                </c:pt>
                <c:pt idx="5">
                  <c:v>0.33397486697611228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18-45F8-BB65-973B81F88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089519"/>
        <c:axId val="66086191"/>
      </c:barChart>
      <c:catAx>
        <c:axId val="66089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086191"/>
        <c:crosses val="autoZero"/>
        <c:auto val="1"/>
        <c:lblAlgn val="ctr"/>
        <c:lblOffset val="100"/>
        <c:noMultiLvlLbl val="0"/>
      </c:catAx>
      <c:valAx>
        <c:axId val="6608619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6089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'G2.1_Cged'!$A$6:$B$6</c:f>
              <c:strCache>
                <c:ptCount val="2"/>
                <c:pt idx="0">
                  <c:v>Total</c:v>
                </c:pt>
                <c:pt idx="1">
                  <c:v>Saldo</c:v>
                </c:pt>
              </c:strCache>
            </c:strRef>
          </c:tx>
          <c:spPr>
            <a:solidFill>
              <a:schemeClr val="accent3"/>
            </a:solidFill>
            <a:effectLst/>
          </c:spPr>
          <c:invertIfNegative val="0"/>
          <c:cat>
            <c:strRef>
              <c:f>'G2.1_Cged'!$E$3:$N$3</c:f>
              <c:strCache>
                <c:ptCount val="10"/>
                <c:pt idx="0">
                  <c:v>2018_Q3</c:v>
                </c:pt>
                <c:pt idx="1">
                  <c:v>2019_Q1</c:v>
                </c:pt>
                <c:pt idx="2">
                  <c:v>2019_Q2</c:v>
                </c:pt>
                <c:pt idx="3">
                  <c:v>2019_Q3</c:v>
                </c:pt>
                <c:pt idx="4">
                  <c:v>2020_Q1</c:v>
                </c:pt>
                <c:pt idx="5">
                  <c:v>2020_Q2</c:v>
                </c:pt>
                <c:pt idx="6">
                  <c:v>2020_Q3</c:v>
                </c:pt>
                <c:pt idx="7">
                  <c:v>2021_Q1</c:v>
                </c:pt>
                <c:pt idx="8">
                  <c:v>2021_Q2</c:v>
                </c:pt>
                <c:pt idx="9">
                  <c:v>2021_Q3</c:v>
                </c:pt>
              </c:strCache>
            </c:strRef>
          </c:cat>
          <c:val>
            <c:numRef>
              <c:f>'G2.1_Cged'!$E$6:$N$6</c:f>
              <c:numCache>
                <c:formatCode>#,##0</c:formatCode>
                <c:ptCount val="10"/>
                <c:pt idx="0">
                  <c:v>4866</c:v>
                </c:pt>
                <c:pt idx="1">
                  <c:v>5471</c:v>
                </c:pt>
                <c:pt idx="2">
                  <c:v>6718</c:v>
                </c:pt>
                <c:pt idx="3">
                  <c:v>9259</c:v>
                </c:pt>
                <c:pt idx="4">
                  <c:v>3101</c:v>
                </c:pt>
                <c:pt idx="5">
                  <c:v>6444</c:v>
                </c:pt>
                <c:pt idx="6">
                  <c:v>15150</c:v>
                </c:pt>
                <c:pt idx="7">
                  <c:v>7307</c:v>
                </c:pt>
                <c:pt idx="8">
                  <c:v>-4298</c:v>
                </c:pt>
                <c:pt idx="9">
                  <c:v>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3-466C-8343-1E8FB4FA0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0099840"/>
        <c:axId val="190101376"/>
      </c:barChart>
      <c:lineChart>
        <c:grouping val="standard"/>
        <c:varyColors val="0"/>
        <c:ser>
          <c:idx val="0"/>
          <c:order val="0"/>
          <c:tx>
            <c:strRef>
              <c:f>'G2.1_Cged'!$A$4:$B$4</c:f>
              <c:strCache>
                <c:ptCount val="2"/>
                <c:pt idx="0">
                  <c:v>Total</c:v>
                </c:pt>
                <c:pt idx="1">
                  <c:v>Admitidos</c:v>
                </c:pt>
              </c:strCache>
            </c:strRef>
          </c:tx>
          <c:spPr>
            <a:effectLst/>
          </c:spPr>
          <c:marker>
            <c:symbol val="none"/>
          </c:marker>
          <c:cat>
            <c:strRef>
              <c:f>'G2.1_Cged'!$E$3:$N$3</c:f>
              <c:strCache>
                <c:ptCount val="10"/>
                <c:pt idx="0">
                  <c:v>2018_Q3</c:v>
                </c:pt>
                <c:pt idx="1">
                  <c:v>2019_Q1</c:v>
                </c:pt>
                <c:pt idx="2">
                  <c:v>2019_Q2</c:v>
                </c:pt>
                <c:pt idx="3">
                  <c:v>2019_Q3</c:v>
                </c:pt>
                <c:pt idx="4">
                  <c:v>2020_Q1</c:v>
                </c:pt>
                <c:pt idx="5">
                  <c:v>2020_Q2</c:v>
                </c:pt>
                <c:pt idx="6">
                  <c:v>2020_Q3</c:v>
                </c:pt>
                <c:pt idx="7">
                  <c:v>2021_Q1</c:v>
                </c:pt>
                <c:pt idx="8">
                  <c:v>2021_Q2</c:v>
                </c:pt>
                <c:pt idx="9">
                  <c:v>2021_Q3</c:v>
                </c:pt>
              </c:strCache>
            </c:strRef>
          </c:cat>
          <c:val>
            <c:numRef>
              <c:f>'G2.1_Cged'!$E$4:$N$4</c:f>
              <c:numCache>
                <c:formatCode>#,##0</c:formatCode>
                <c:ptCount val="10"/>
                <c:pt idx="0">
                  <c:v>25235</c:v>
                </c:pt>
                <c:pt idx="1">
                  <c:v>30522</c:v>
                </c:pt>
                <c:pt idx="2">
                  <c:v>31555</c:v>
                </c:pt>
                <c:pt idx="3">
                  <c:v>33573</c:v>
                </c:pt>
                <c:pt idx="4">
                  <c:v>33169</c:v>
                </c:pt>
                <c:pt idx="5">
                  <c:v>27018</c:v>
                </c:pt>
                <c:pt idx="6" formatCode="#,##0_ ;\-\ #,##0\ ">
                  <c:v>42315</c:v>
                </c:pt>
                <c:pt idx="7" formatCode="#,##0_ ;\-\ #,##0\ ">
                  <c:v>43283</c:v>
                </c:pt>
                <c:pt idx="8" formatCode="#,##0_ ;\-\ #,##0\ ">
                  <c:v>42334</c:v>
                </c:pt>
                <c:pt idx="9" formatCode="#,##0_ ;\-\ #,##0\ ">
                  <c:v>44425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3-466C-8343-1E8FB4FA0987}"/>
            </c:ext>
          </c:extLst>
        </c:ser>
        <c:ser>
          <c:idx val="1"/>
          <c:order val="1"/>
          <c:tx>
            <c:strRef>
              <c:f>'G2.1_Cged'!$A$5:$B$5</c:f>
              <c:strCache>
                <c:ptCount val="2"/>
                <c:pt idx="0">
                  <c:v>Total</c:v>
                </c:pt>
                <c:pt idx="1">
                  <c:v>Desligados</c:v>
                </c:pt>
              </c:strCache>
            </c:strRef>
          </c:tx>
          <c:spPr>
            <a:effectLst/>
          </c:spPr>
          <c:marker>
            <c:symbol val="none"/>
          </c:marker>
          <c:cat>
            <c:strRef>
              <c:f>'G2.1_Cged'!$E$3:$N$3</c:f>
              <c:strCache>
                <c:ptCount val="10"/>
                <c:pt idx="0">
                  <c:v>2018_Q3</c:v>
                </c:pt>
                <c:pt idx="1">
                  <c:v>2019_Q1</c:v>
                </c:pt>
                <c:pt idx="2">
                  <c:v>2019_Q2</c:v>
                </c:pt>
                <c:pt idx="3">
                  <c:v>2019_Q3</c:v>
                </c:pt>
                <c:pt idx="4">
                  <c:v>2020_Q1</c:v>
                </c:pt>
                <c:pt idx="5">
                  <c:v>2020_Q2</c:v>
                </c:pt>
                <c:pt idx="6">
                  <c:v>2020_Q3</c:v>
                </c:pt>
                <c:pt idx="7">
                  <c:v>2021_Q1</c:v>
                </c:pt>
                <c:pt idx="8">
                  <c:v>2021_Q2</c:v>
                </c:pt>
                <c:pt idx="9">
                  <c:v>2021_Q3</c:v>
                </c:pt>
              </c:strCache>
            </c:strRef>
          </c:cat>
          <c:val>
            <c:numRef>
              <c:f>'G2.1_Cged'!$E$5:$N$5</c:f>
              <c:numCache>
                <c:formatCode>#,##0</c:formatCode>
                <c:ptCount val="10"/>
                <c:pt idx="0">
                  <c:v>20369</c:v>
                </c:pt>
                <c:pt idx="1">
                  <c:v>25051</c:v>
                </c:pt>
                <c:pt idx="2">
                  <c:v>24837</c:v>
                </c:pt>
                <c:pt idx="3">
                  <c:v>24314</c:v>
                </c:pt>
                <c:pt idx="4">
                  <c:v>30068</c:v>
                </c:pt>
                <c:pt idx="5">
                  <c:v>20574</c:v>
                </c:pt>
                <c:pt idx="6" formatCode="#,##0_ ;\-\ #,##0\ ">
                  <c:v>27165</c:v>
                </c:pt>
                <c:pt idx="7" formatCode="#,##0_ ;\-\ #,##0\ ">
                  <c:v>35976</c:v>
                </c:pt>
                <c:pt idx="8" formatCode="#,##0_ ;\-\ #,##0\ ">
                  <c:v>46632</c:v>
                </c:pt>
                <c:pt idx="9" formatCode="#,##0_ ;\-\ #,##0\ ">
                  <c:v>42458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3-466C-8343-1E8FB4FA0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9840"/>
        <c:axId val="190101376"/>
      </c:lineChart>
      <c:catAx>
        <c:axId val="1900998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vert="horz"/>
          <a:lstStyle/>
          <a:p>
            <a:pPr>
              <a:defRPr b="1"/>
            </a:pPr>
            <a:endParaRPr lang="pt-BR"/>
          </a:p>
        </c:txPr>
        <c:crossAx val="190101376"/>
        <c:crosses val="autoZero"/>
        <c:auto val="1"/>
        <c:lblAlgn val="ctr"/>
        <c:lblOffset val="100"/>
        <c:noMultiLvlLbl val="0"/>
      </c:catAx>
      <c:valAx>
        <c:axId val="19010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00998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'G2.2_Cged'!$K$3</c:f>
              <c:strCache>
                <c:ptCount val="1"/>
                <c:pt idx="0">
                  <c:v>2021_Q1</c:v>
                </c:pt>
              </c:strCache>
            </c:strRef>
          </c:tx>
          <c:spPr>
            <a:solidFill>
              <a:srgbClr val="0070C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D98-4F5B-9E06-032B214D08A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D98-4F5B-9E06-032B214D08A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D98-4F5B-9E06-032B214D08A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D98-4F5B-9E06-032B214D08A3}"/>
              </c:ext>
            </c:extLst>
          </c:dPt>
          <c:cat>
            <c:strRef>
              <c:f>'G2.2_Cged'!$A$5:$A$11</c:f>
              <c:strCache>
                <c:ptCount val="7"/>
                <c:pt idx="0">
                  <c:v>América do Sul</c:v>
                </c:pt>
                <c:pt idx="1">
                  <c:v>América Central e Caribe</c:v>
                </c:pt>
                <c:pt idx="2">
                  <c:v>África</c:v>
                </c:pt>
                <c:pt idx="3">
                  <c:v>Oceania</c:v>
                </c:pt>
                <c:pt idx="4">
                  <c:v>Ásia</c:v>
                </c:pt>
                <c:pt idx="5">
                  <c:v>América do Norte</c:v>
                </c:pt>
                <c:pt idx="6">
                  <c:v>Europa</c:v>
                </c:pt>
              </c:strCache>
            </c:strRef>
          </c:cat>
          <c:val>
            <c:numRef>
              <c:f>'G2.2_Cged'!$K$5:$K$11</c:f>
              <c:numCache>
                <c:formatCode>#,##0</c:formatCode>
                <c:ptCount val="7"/>
                <c:pt idx="0">
                  <c:v>6294</c:v>
                </c:pt>
                <c:pt idx="1">
                  <c:v>882</c:v>
                </c:pt>
                <c:pt idx="2">
                  <c:v>69</c:v>
                </c:pt>
                <c:pt idx="3">
                  <c:v>7</c:v>
                </c:pt>
                <c:pt idx="4">
                  <c:v>-40</c:v>
                </c:pt>
                <c:pt idx="5">
                  <c:v>52</c:v>
                </c:pt>
                <c:pt idx="6">
                  <c:v>-97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98-4F5B-9E06-032B214D08A3}"/>
            </c:ext>
          </c:extLst>
        </c:ser>
        <c:ser>
          <c:idx val="1"/>
          <c:order val="1"/>
          <c:tx>
            <c:strRef>
              <c:f>'G2.2_Cged'!$L$3</c:f>
              <c:strCache>
                <c:ptCount val="1"/>
                <c:pt idx="0">
                  <c:v>2021_Q2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'G2.2_Cged'!$A$5:$A$11</c:f>
              <c:strCache>
                <c:ptCount val="7"/>
                <c:pt idx="0">
                  <c:v>América do Sul</c:v>
                </c:pt>
                <c:pt idx="1">
                  <c:v>América Central e Caribe</c:v>
                </c:pt>
                <c:pt idx="2">
                  <c:v>África</c:v>
                </c:pt>
                <c:pt idx="3">
                  <c:v>Oceania</c:v>
                </c:pt>
                <c:pt idx="4">
                  <c:v>Ásia</c:v>
                </c:pt>
                <c:pt idx="5">
                  <c:v>América do Norte</c:v>
                </c:pt>
                <c:pt idx="6">
                  <c:v>Europa</c:v>
                </c:pt>
              </c:strCache>
            </c:strRef>
          </c:cat>
          <c:val>
            <c:numRef>
              <c:f>'G2.2_Cged'!$L$5:$L$11</c:f>
              <c:numCache>
                <c:formatCode>#,##0</c:formatCode>
                <c:ptCount val="7"/>
                <c:pt idx="0">
                  <c:v>8134</c:v>
                </c:pt>
                <c:pt idx="1">
                  <c:v>-12515</c:v>
                </c:pt>
                <c:pt idx="2">
                  <c:v>-83</c:v>
                </c:pt>
                <c:pt idx="3">
                  <c:v>-3</c:v>
                </c:pt>
                <c:pt idx="4">
                  <c:v>222</c:v>
                </c:pt>
                <c:pt idx="5">
                  <c:v>-13</c:v>
                </c:pt>
                <c:pt idx="6">
                  <c:v>-143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98-4F5B-9E06-032B214D08A3}"/>
            </c:ext>
          </c:extLst>
        </c:ser>
        <c:ser>
          <c:idx val="2"/>
          <c:order val="2"/>
          <c:tx>
            <c:strRef>
              <c:f>'G2.2_Cged'!$M$3</c:f>
              <c:strCache>
                <c:ptCount val="1"/>
                <c:pt idx="0">
                  <c:v>2021_Q3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'G2.2_Cged'!$A$5:$A$11</c:f>
              <c:strCache>
                <c:ptCount val="7"/>
                <c:pt idx="0">
                  <c:v>América do Sul</c:v>
                </c:pt>
                <c:pt idx="1">
                  <c:v>América Central e Caribe</c:v>
                </c:pt>
                <c:pt idx="2">
                  <c:v>África</c:v>
                </c:pt>
                <c:pt idx="3">
                  <c:v>Oceania</c:v>
                </c:pt>
                <c:pt idx="4">
                  <c:v>Ásia</c:v>
                </c:pt>
                <c:pt idx="5">
                  <c:v>América do Norte</c:v>
                </c:pt>
                <c:pt idx="6">
                  <c:v>Europa</c:v>
                </c:pt>
              </c:strCache>
            </c:strRef>
          </c:cat>
          <c:val>
            <c:numRef>
              <c:f>'G2.2_Cged'!$M$5:$M$11</c:f>
              <c:numCache>
                <c:formatCode>#,##0</c:formatCode>
                <c:ptCount val="7"/>
                <c:pt idx="0">
                  <c:v>8215</c:v>
                </c:pt>
                <c:pt idx="1">
                  <c:v>-6749</c:v>
                </c:pt>
                <c:pt idx="2">
                  <c:v>-41</c:v>
                </c:pt>
                <c:pt idx="3">
                  <c:v>4</c:v>
                </c:pt>
                <c:pt idx="4">
                  <c:v>426</c:v>
                </c:pt>
                <c:pt idx="5">
                  <c:v>56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98-4F5B-9E06-032B214D0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1444864"/>
        <c:axId val="191446400"/>
      </c:barChart>
      <c:catAx>
        <c:axId val="19144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1446400"/>
        <c:crosses val="autoZero"/>
        <c:auto val="1"/>
        <c:lblAlgn val="ctr"/>
        <c:lblOffset val="100"/>
        <c:noMultiLvlLbl val="0"/>
      </c:catAx>
      <c:valAx>
        <c:axId val="191446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144486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785418025690592"/>
          <c:y val="1.2454212993029318E-2"/>
          <c:w val="0.52485854626305484"/>
          <c:h val="0.8649902563333834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'G2.4_Cged'!$B$3</c:f>
              <c:strCache>
                <c:ptCount val="1"/>
                <c:pt idx="0">
                  <c:v>2021-Q1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'G2.4_Cged'!$A$5:$A$14</c:f>
              <c:strCache>
                <c:ptCount val="10"/>
                <c:pt idx="0">
                  <c:v>Trab. dos serviços</c:v>
                </c:pt>
                <c:pt idx="1">
                  <c:v>Vendedores e prest. de serviços do comércio</c:v>
                </c:pt>
                <c:pt idx="2">
                  <c:v>Trab.de atendimento ao público</c:v>
                </c:pt>
                <c:pt idx="3">
                  <c:v>Escriturários</c:v>
                </c:pt>
                <c:pt idx="4">
                  <c:v>Gerentes</c:v>
                </c:pt>
                <c:pt idx="5">
                  <c:v>Trab. de instalações siderúrgicas e de mat. de construção</c:v>
                </c:pt>
                <c:pt idx="6">
                  <c:v>Profissionais do ensino</c:v>
                </c:pt>
                <c:pt idx="7">
                  <c:v>Trab. da ind. extrativa e da construção civil</c:v>
                </c:pt>
                <c:pt idx="8">
                  <c:v>Trab. de funções transversais</c:v>
                </c:pt>
                <c:pt idx="9">
                  <c:v>Trab. da fabr. de alimentos, bebidas e fumo</c:v>
                </c:pt>
              </c:strCache>
            </c:strRef>
          </c:cat>
          <c:val>
            <c:numRef>
              <c:f>'G2.4_Cged'!$B$5:$B$14</c:f>
              <c:numCache>
                <c:formatCode>_-* #,##0_-;\-* #,##0_-;_-* "-"??_-;_-@_-</c:formatCode>
                <c:ptCount val="10"/>
                <c:pt idx="0">
                  <c:v>-436</c:v>
                </c:pt>
                <c:pt idx="1">
                  <c:v>42</c:v>
                </c:pt>
                <c:pt idx="2">
                  <c:v>439</c:v>
                </c:pt>
                <c:pt idx="3">
                  <c:v>622</c:v>
                </c:pt>
                <c:pt idx="4">
                  <c:v>55</c:v>
                </c:pt>
                <c:pt idx="5">
                  <c:v>199</c:v>
                </c:pt>
                <c:pt idx="6">
                  <c:v>119</c:v>
                </c:pt>
                <c:pt idx="7">
                  <c:v>771</c:v>
                </c:pt>
                <c:pt idx="8">
                  <c:v>1406</c:v>
                </c:pt>
                <c:pt idx="9">
                  <c:v>1957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7-489C-883A-EB6A254309AD}"/>
            </c:ext>
          </c:extLst>
        </c:ser>
        <c:ser>
          <c:idx val="0"/>
          <c:order val="1"/>
          <c:tx>
            <c:strRef>
              <c:f>'G2.4_Cged'!$C$3</c:f>
              <c:strCache>
                <c:ptCount val="1"/>
                <c:pt idx="0">
                  <c:v>2021-Q2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'G2.4_Cged'!$A$5:$A$14</c:f>
              <c:strCache>
                <c:ptCount val="10"/>
                <c:pt idx="0">
                  <c:v>Trab. dos serviços</c:v>
                </c:pt>
                <c:pt idx="1">
                  <c:v>Vendedores e prest. de serviços do comércio</c:v>
                </c:pt>
                <c:pt idx="2">
                  <c:v>Trab.de atendimento ao público</c:v>
                </c:pt>
                <c:pt idx="3">
                  <c:v>Escriturários</c:v>
                </c:pt>
                <c:pt idx="4">
                  <c:v>Gerentes</c:v>
                </c:pt>
                <c:pt idx="5">
                  <c:v>Trab. de instalações siderúrgicas e de mat. de construção</c:v>
                </c:pt>
                <c:pt idx="6">
                  <c:v>Profissionais do ensino</c:v>
                </c:pt>
                <c:pt idx="7">
                  <c:v>Trab. da ind. extrativa e da construção civil</c:v>
                </c:pt>
                <c:pt idx="8">
                  <c:v>Trab. de funções transversais</c:v>
                </c:pt>
                <c:pt idx="9">
                  <c:v>Trab. da fabr. de alimentos, bebidas e fumo</c:v>
                </c:pt>
              </c:strCache>
            </c:strRef>
          </c:cat>
          <c:val>
            <c:numRef>
              <c:f>'G2.4_Cged'!$C$5:$C$14</c:f>
              <c:numCache>
                <c:formatCode>_-* #,##0_-;\-* #,##0_-;_-* "-"??_-;_-@_-</c:formatCode>
                <c:ptCount val="10"/>
                <c:pt idx="0">
                  <c:v>-180</c:v>
                </c:pt>
                <c:pt idx="1">
                  <c:v>231</c:v>
                </c:pt>
                <c:pt idx="2">
                  <c:v>608</c:v>
                </c:pt>
                <c:pt idx="3">
                  <c:v>37</c:v>
                </c:pt>
                <c:pt idx="4">
                  <c:v>94</c:v>
                </c:pt>
                <c:pt idx="5">
                  <c:v>-105</c:v>
                </c:pt>
                <c:pt idx="6">
                  <c:v>-62</c:v>
                </c:pt>
                <c:pt idx="7">
                  <c:v>-395</c:v>
                </c:pt>
                <c:pt idx="8">
                  <c:v>-2298</c:v>
                </c:pt>
                <c:pt idx="9">
                  <c:v>-2175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7-489C-883A-EB6A254309AD}"/>
            </c:ext>
          </c:extLst>
        </c:ser>
        <c:ser>
          <c:idx val="1"/>
          <c:order val="2"/>
          <c:tx>
            <c:strRef>
              <c:f>'G2.4_Cged'!$D$3</c:f>
              <c:strCache>
                <c:ptCount val="1"/>
                <c:pt idx="0">
                  <c:v>2021-Q3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'G2.4_Cged'!$A$5:$A$14</c:f>
              <c:strCache>
                <c:ptCount val="10"/>
                <c:pt idx="0">
                  <c:v>Trab. dos serviços</c:v>
                </c:pt>
                <c:pt idx="1">
                  <c:v>Vendedores e prest. de serviços do comércio</c:v>
                </c:pt>
                <c:pt idx="2">
                  <c:v>Trab.de atendimento ao público</c:v>
                </c:pt>
                <c:pt idx="3">
                  <c:v>Escriturários</c:v>
                </c:pt>
                <c:pt idx="4">
                  <c:v>Gerentes</c:v>
                </c:pt>
                <c:pt idx="5">
                  <c:v>Trab. de instalações siderúrgicas e de mat. de construção</c:v>
                </c:pt>
                <c:pt idx="6">
                  <c:v>Profissionais do ensino</c:v>
                </c:pt>
                <c:pt idx="7">
                  <c:v>Trab. da ind. extrativa e da construção civil</c:v>
                </c:pt>
                <c:pt idx="8">
                  <c:v>Trab. de funções transversais</c:v>
                </c:pt>
                <c:pt idx="9">
                  <c:v>Trab. da fabr. de alimentos, bebidas e fumo</c:v>
                </c:pt>
              </c:strCache>
            </c:strRef>
          </c:cat>
          <c:val>
            <c:numRef>
              <c:f>'G2.4_Cged'!$D$5:$D$14</c:f>
              <c:numCache>
                <c:formatCode>_-* #,##0_-;\-* #,##0_-;_-* "-"??_-;_-@_-</c:formatCode>
                <c:ptCount val="10"/>
                <c:pt idx="0">
                  <c:v>1872</c:v>
                </c:pt>
                <c:pt idx="1">
                  <c:v>882</c:v>
                </c:pt>
                <c:pt idx="2">
                  <c:v>586</c:v>
                </c:pt>
                <c:pt idx="3">
                  <c:v>307</c:v>
                </c:pt>
                <c:pt idx="4">
                  <c:v>169</c:v>
                </c:pt>
                <c:pt idx="5">
                  <c:v>-148</c:v>
                </c:pt>
                <c:pt idx="6">
                  <c:v>-264</c:v>
                </c:pt>
                <c:pt idx="7">
                  <c:v>-489</c:v>
                </c:pt>
                <c:pt idx="8">
                  <c:v>-546</c:v>
                </c:pt>
                <c:pt idx="9">
                  <c:v>-1104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7-489C-883A-EB6A254309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191497728"/>
        <c:axId val="191520768"/>
      </c:barChart>
      <c:catAx>
        <c:axId val="191497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100"/>
            </a:pPr>
            <a:endParaRPr lang="pt-BR"/>
          </a:p>
        </c:txPr>
        <c:crossAx val="191520768"/>
        <c:crosses val="autoZero"/>
        <c:auto val="1"/>
        <c:lblAlgn val="ctr"/>
        <c:lblOffset val="100"/>
        <c:noMultiLvlLbl val="0"/>
      </c:catAx>
      <c:valAx>
        <c:axId val="191520768"/>
        <c:scaling>
          <c:orientation val="minMax"/>
        </c:scaling>
        <c:delete val="0"/>
        <c:axPos val="b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BR"/>
          </a:p>
        </c:txPr>
        <c:crossAx val="19149772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0322637153953514E-2"/>
          <c:y val="0.87559825653778545"/>
          <c:w val="0.25700394846996"/>
          <c:h val="0.1168629393975130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38423454710851E-2"/>
          <c:y val="0.10651971207574323"/>
          <c:w val="0.8638807090645686"/>
          <c:h val="0.67026032110357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'G3.1_CGIL'!$A$4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multiLvlStrRef>
              <c:f>'G3.1_CGIL'!$B$2:$M$3</c:f>
              <c:multiLvlStrCache>
                <c:ptCount val="12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  <c:pt idx="9">
                    <c:v>1º Q</c:v>
                  </c:pt>
                  <c:pt idx="10">
                    <c:v>2º Q</c:v>
                  </c:pt>
                  <c:pt idx="11">
                    <c:v>3º Q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'G3.1_CGIL'!$B$4:$M$4</c:f>
              <c:numCache>
                <c:formatCode>0</c:formatCode>
                <c:ptCount val="12"/>
                <c:pt idx="0">
                  <c:v>7443</c:v>
                </c:pt>
                <c:pt idx="1">
                  <c:v>12365</c:v>
                </c:pt>
                <c:pt idx="2">
                  <c:v>10811</c:v>
                </c:pt>
                <c:pt idx="3">
                  <c:v>10439</c:v>
                </c:pt>
                <c:pt idx="4">
                  <c:v>10013</c:v>
                </c:pt>
                <c:pt idx="5">
                  <c:v>10845</c:v>
                </c:pt>
                <c:pt idx="6">
                  <c:v>6295</c:v>
                </c:pt>
                <c:pt idx="7">
                  <c:v>6612</c:v>
                </c:pt>
                <c:pt idx="8">
                  <c:v>7823</c:v>
                </c:pt>
                <c:pt idx="9">
                  <c:v>7242</c:v>
                </c:pt>
                <c:pt idx="10">
                  <c:v>7949</c:v>
                </c:pt>
                <c:pt idx="11">
                  <c:v>7528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8-4BCB-9D6E-F7F943FDC833}"/>
            </c:ext>
          </c:extLst>
        </c:ser>
        <c:ser>
          <c:idx val="1"/>
          <c:order val="1"/>
          <c:tx>
            <c:strRef>
              <c:f>'G3.1_CGIL'!$A$5</c:f>
              <c:strCache>
                <c:ptCount val="1"/>
                <c:pt idx="0">
                  <c:v>QUALIFICADOS</c:v>
                </c:pt>
              </c:strCache>
            </c:strRef>
          </c:tx>
          <c:invertIfNegative val="0"/>
          <c:cat>
            <c:multiLvlStrRef>
              <c:f>'G3.1_CGIL'!$B$2:$M$3</c:f>
              <c:multiLvlStrCache>
                <c:ptCount val="12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  <c:pt idx="6">
                    <c:v>1º Q</c:v>
                  </c:pt>
                  <c:pt idx="7">
                    <c:v>2º Q</c:v>
                  </c:pt>
                  <c:pt idx="8">
                    <c:v>3º Q</c:v>
                  </c:pt>
                  <c:pt idx="9">
                    <c:v>1º Q</c:v>
                  </c:pt>
                  <c:pt idx="10">
                    <c:v>2º Q</c:v>
                  </c:pt>
                  <c:pt idx="11">
                    <c:v>3º Q</c:v>
                  </c:pt>
                </c:lvl>
                <c:lvl>
                  <c:pt idx="0">
                    <c:v>2018</c:v>
                  </c:pt>
                  <c:pt idx="3">
                    <c:v>2019</c:v>
                  </c:pt>
                  <c:pt idx="6">
                    <c:v>2020</c:v>
                  </c:pt>
                  <c:pt idx="9">
                    <c:v>2021</c:v>
                  </c:pt>
                </c:lvl>
              </c:multiLvlStrCache>
            </c:multiLvlStrRef>
          </c:cat>
          <c:val>
            <c:numRef>
              <c:f>'G3.1_CGIL'!$B$5:$M$5</c:f>
              <c:numCache>
                <c:formatCode>0</c:formatCode>
                <c:ptCount val="12"/>
                <c:pt idx="0">
                  <c:v>402</c:v>
                </c:pt>
                <c:pt idx="1">
                  <c:v>1701</c:v>
                </c:pt>
                <c:pt idx="2">
                  <c:v>977</c:v>
                </c:pt>
                <c:pt idx="3">
                  <c:v>1104</c:v>
                </c:pt>
                <c:pt idx="4">
                  <c:v>1192</c:v>
                </c:pt>
                <c:pt idx="5">
                  <c:v>984</c:v>
                </c:pt>
                <c:pt idx="6">
                  <c:v>637</c:v>
                </c:pt>
                <c:pt idx="7">
                  <c:v>1032</c:v>
                </c:pt>
                <c:pt idx="8">
                  <c:v>895</c:v>
                </c:pt>
                <c:pt idx="9">
                  <c:v>933</c:v>
                </c:pt>
                <c:pt idx="10">
                  <c:v>1133</c:v>
                </c:pt>
                <c:pt idx="11">
                  <c:v>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78-4BCB-9D6E-F7F943FD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787712"/>
        <c:axId val="36789248"/>
      </c:barChart>
      <c:catAx>
        <c:axId val="367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89248"/>
        <c:crosses val="autoZero"/>
        <c:auto val="1"/>
        <c:lblAlgn val="ctr"/>
        <c:lblOffset val="100"/>
        <c:noMultiLvlLbl val="0"/>
      </c:catAx>
      <c:valAx>
        <c:axId val="3678924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678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82541034483134E-2"/>
          <c:y val="3.1434184675834968E-2"/>
          <c:w val="0.89552873096972718"/>
          <c:h val="0.7101310273347462"/>
        </c:manualLayout>
      </c:layout>
      <c:lineChart>
        <c:grouping val="standard"/>
        <c:varyColors val="0"/>
        <c:ser>
          <c:idx val="0"/>
          <c:order val="0"/>
          <c:tx>
            <c:strRef>
              <c:f>'T3.2_CGIL'!$B$3</c:f>
              <c:strCache>
                <c:ptCount val="1"/>
                <c:pt idx="0">
                  <c:v>RN 02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'T3.2_CGIL'!$C$1:$K$2</c:f>
              <c:multiLvlStrCache>
                <c:ptCount val="9"/>
                <c:lvl>
                  <c:pt idx="0">
                    <c:v> 1º Q </c:v>
                  </c:pt>
                  <c:pt idx="1">
                    <c:v> 2º Q </c:v>
                  </c:pt>
                  <c:pt idx="2">
                    <c:v> 3º Q </c:v>
                  </c:pt>
                  <c:pt idx="3">
                    <c:v> 1º Q </c:v>
                  </c:pt>
                  <c:pt idx="4">
                    <c:v> 2º Q </c:v>
                  </c:pt>
                  <c:pt idx="5">
                    <c:v> 3º Q </c:v>
                  </c:pt>
                  <c:pt idx="6">
                    <c:v> 1º Q </c:v>
                  </c:pt>
                  <c:pt idx="7">
                    <c:v> 2º Q </c:v>
                  </c:pt>
                  <c:pt idx="8">
                    <c:v> 3º Q 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'T3.2_CGIL'!$C$3:$K$3</c:f>
              <c:numCache>
                <c:formatCode>#,##0</c:formatCode>
                <c:ptCount val="9"/>
                <c:pt idx="0">
                  <c:v>1015</c:v>
                </c:pt>
                <c:pt idx="1">
                  <c:v>1053</c:v>
                </c:pt>
                <c:pt idx="2">
                  <c:v>826</c:v>
                </c:pt>
                <c:pt idx="3">
                  <c:v>473</c:v>
                </c:pt>
                <c:pt idx="4">
                  <c:v>485</c:v>
                </c:pt>
                <c:pt idx="5">
                  <c:v>414</c:v>
                </c:pt>
                <c:pt idx="6" formatCode="0">
                  <c:v>454</c:v>
                </c:pt>
                <c:pt idx="7" formatCode="0">
                  <c:v>579</c:v>
                </c:pt>
                <c:pt idx="8" formatCode="0">
                  <c:v>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F-4478-B3EB-1F13D33CDBA3}"/>
            </c:ext>
          </c:extLst>
        </c:ser>
        <c:ser>
          <c:idx val="1"/>
          <c:order val="1"/>
          <c:tx>
            <c:strRef>
              <c:f>'T3.2_CGIL'!$B$4</c:f>
              <c:strCache>
                <c:ptCount val="1"/>
                <c:pt idx="0">
                  <c:v>RN 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multiLvlStrRef>
              <c:f>'T3.2_CGIL'!$C$1:$K$2</c:f>
              <c:multiLvlStrCache>
                <c:ptCount val="9"/>
                <c:lvl>
                  <c:pt idx="0">
                    <c:v> 1º Q </c:v>
                  </c:pt>
                  <c:pt idx="1">
                    <c:v> 2º Q </c:v>
                  </c:pt>
                  <c:pt idx="2">
                    <c:v> 3º Q </c:v>
                  </c:pt>
                  <c:pt idx="3">
                    <c:v> 1º Q </c:v>
                  </c:pt>
                  <c:pt idx="4">
                    <c:v> 2º Q </c:v>
                  </c:pt>
                  <c:pt idx="5">
                    <c:v> 3º Q </c:v>
                  </c:pt>
                  <c:pt idx="6">
                    <c:v> 1º Q </c:v>
                  </c:pt>
                  <c:pt idx="7">
                    <c:v> 2º Q </c:v>
                  </c:pt>
                  <c:pt idx="8">
                    <c:v> 3º Q 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'T3.2_CGIL'!$C$4:$K$4</c:f>
              <c:numCache>
                <c:formatCode>#,##0</c:formatCode>
                <c:ptCount val="9"/>
                <c:pt idx="0">
                  <c:v>29</c:v>
                </c:pt>
                <c:pt idx="1">
                  <c:v>44</c:v>
                </c:pt>
                <c:pt idx="2">
                  <c:v>22</c:v>
                </c:pt>
                <c:pt idx="3">
                  <c:v>5</c:v>
                </c:pt>
                <c:pt idx="4">
                  <c:v>7</c:v>
                </c:pt>
                <c:pt idx="5">
                  <c:v>31</c:v>
                </c:pt>
                <c:pt idx="6" formatCode="0">
                  <c:v>7</c:v>
                </c:pt>
                <c:pt idx="7" formatCode="0">
                  <c:v>28</c:v>
                </c:pt>
                <c:pt idx="8" formatCode="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F-4478-B3EB-1F13D33CDBA3}"/>
            </c:ext>
          </c:extLst>
        </c:ser>
        <c:ser>
          <c:idx val="2"/>
          <c:order val="2"/>
          <c:tx>
            <c:strRef>
              <c:f>'T3.2_CGIL'!$B$5</c:f>
              <c:strCache>
                <c:ptCount val="1"/>
                <c:pt idx="0">
                  <c:v>RN 24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'T3.2_CGIL'!$C$1:$K$2</c:f>
              <c:multiLvlStrCache>
                <c:ptCount val="9"/>
                <c:lvl>
                  <c:pt idx="0">
                    <c:v> 1º Q </c:v>
                  </c:pt>
                  <c:pt idx="1">
                    <c:v> 2º Q </c:v>
                  </c:pt>
                  <c:pt idx="2">
                    <c:v> 3º Q </c:v>
                  </c:pt>
                  <c:pt idx="3">
                    <c:v> 1º Q </c:v>
                  </c:pt>
                  <c:pt idx="4">
                    <c:v> 2º Q </c:v>
                  </c:pt>
                  <c:pt idx="5">
                    <c:v> 3º Q </c:v>
                  </c:pt>
                  <c:pt idx="6">
                    <c:v> 1º Q </c:v>
                  </c:pt>
                  <c:pt idx="7">
                    <c:v> 2º Q </c:v>
                  </c:pt>
                  <c:pt idx="8">
                    <c:v> 3º Q 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'T3.2_CGIL'!$C$5:$K$5</c:f>
              <c:numCache>
                <c:formatCode>#,##0</c:formatCode>
                <c:ptCount val="9"/>
                <c:pt idx="0">
                  <c:v>44</c:v>
                </c:pt>
                <c:pt idx="1">
                  <c:v>33</c:v>
                </c:pt>
                <c:pt idx="2">
                  <c:v>61</c:v>
                </c:pt>
                <c:pt idx="3">
                  <c:v>21</c:v>
                </c:pt>
                <c:pt idx="4">
                  <c:v>15</c:v>
                </c:pt>
                <c:pt idx="5">
                  <c:v>8</c:v>
                </c:pt>
                <c:pt idx="6" formatCode="0">
                  <c:v>24</c:v>
                </c:pt>
                <c:pt idx="7" formatCode="0">
                  <c:v>18</c:v>
                </c:pt>
                <c:pt idx="8" formatCode="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3F-4478-B3EB-1F13D33CDBA3}"/>
            </c:ext>
          </c:extLst>
        </c:ser>
        <c:ser>
          <c:idx val="3"/>
          <c:order val="3"/>
          <c:tx>
            <c:strRef>
              <c:f>'T3.2_CGIL'!$B$6</c:f>
              <c:strCache>
                <c:ptCount val="1"/>
                <c:pt idx="0">
                  <c:v>RN 30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'T3.2_CGIL'!$C$1:$K$2</c:f>
              <c:multiLvlStrCache>
                <c:ptCount val="9"/>
                <c:lvl>
                  <c:pt idx="0">
                    <c:v> 1º Q </c:v>
                  </c:pt>
                  <c:pt idx="1">
                    <c:v> 2º Q </c:v>
                  </c:pt>
                  <c:pt idx="2">
                    <c:v> 3º Q </c:v>
                  </c:pt>
                  <c:pt idx="3">
                    <c:v> 1º Q </c:v>
                  </c:pt>
                  <c:pt idx="4">
                    <c:v> 2º Q </c:v>
                  </c:pt>
                  <c:pt idx="5">
                    <c:v> 3º Q </c:v>
                  </c:pt>
                  <c:pt idx="6">
                    <c:v> 1º Q </c:v>
                  </c:pt>
                  <c:pt idx="7">
                    <c:v> 2º Q </c:v>
                  </c:pt>
                  <c:pt idx="8">
                    <c:v> 3º Q </c:v>
                  </c:pt>
                </c:lvl>
                <c:lvl>
                  <c:pt idx="0">
                    <c:v>2019</c:v>
                  </c:pt>
                  <c:pt idx="3">
                    <c:v>2020</c:v>
                  </c:pt>
                  <c:pt idx="6">
                    <c:v>2021</c:v>
                  </c:pt>
                </c:lvl>
              </c:multiLvlStrCache>
            </c:multiLvlStrRef>
          </c:cat>
          <c:val>
            <c:numRef>
              <c:f>'T3.2_CGIL'!$C$6:$K$6</c:f>
              <c:numCache>
                <c:formatCode>#,##0</c:formatCode>
                <c:ptCount val="9"/>
                <c:pt idx="0">
                  <c:v>16</c:v>
                </c:pt>
                <c:pt idx="1">
                  <c:v>62</c:v>
                </c:pt>
                <c:pt idx="2">
                  <c:v>75</c:v>
                </c:pt>
                <c:pt idx="3">
                  <c:v>138</c:v>
                </c:pt>
                <c:pt idx="4">
                  <c:v>525</c:v>
                </c:pt>
                <c:pt idx="5">
                  <c:v>442</c:v>
                </c:pt>
                <c:pt idx="6" formatCode="0">
                  <c:v>448</c:v>
                </c:pt>
                <c:pt idx="7" formatCode="0">
                  <c:v>508</c:v>
                </c:pt>
                <c:pt idx="8" formatCode="0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3F-4478-B3EB-1F13D33C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0258639"/>
        <c:axId val="2140260303"/>
      </c:lineChart>
      <c:catAx>
        <c:axId val="2140258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0260303"/>
        <c:crosses val="autoZero"/>
        <c:auto val="1"/>
        <c:lblAlgn val="ctr"/>
        <c:lblOffset val="100"/>
        <c:noMultiLvlLbl val="0"/>
      </c:catAx>
      <c:valAx>
        <c:axId val="2140260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40258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'T4.2Invest'!$A$10</c:f>
              <c:strCache>
                <c:ptCount val="1"/>
                <c:pt idx="0">
                  <c:v>Total (deflacionado)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'T4.2Invest'!$E$8:$J$9</c:f>
              <c:multiLvlStrCache>
                <c:ptCount val="6"/>
                <c:lvl>
                  <c:pt idx="0">
                    <c:v>1º Q</c:v>
                  </c:pt>
                  <c:pt idx="1">
                    <c:v>2º Q</c:v>
                  </c:pt>
                  <c:pt idx="2">
                    <c:v>3º Q</c:v>
                  </c:pt>
                  <c:pt idx="3">
                    <c:v>1º Q</c:v>
                  </c:pt>
                  <c:pt idx="4">
                    <c:v>2º Q</c:v>
                  </c:pt>
                  <c:pt idx="5">
                    <c:v>3º Q</c:v>
                  </c:pt>
                </c:lvl>
                <c:lvl>
                  <c:pt idx="0">
                    <c:v>2020</c:v>
                  </c:pt>
                  <c:pt idx="3">
                    <c:v>2021</c:v>
                  </c:pt>
                </c:lvl>
              </c:multiLvlStrCache>
            </c:multiLvlStrRef>
          </c:cat>
          <c:val>
            <c:numRef>
              <c:f>'T4.2Invest'!$E$10:$J$10</c:f>
              <c:numCache>
                <c:formatCode>#,##0,</c:formatCode>
                <c:ptCount val="6"/>
                <c:pt idx="0">
                  <c:v>62322452.863931343</c:v>
                </c:pt>
                <c:pt idx="1">
                  <c:v>40316684.352487728</c:v>
                </c:pt>
                <c:pt idx="2">
                  <c:v>63966064.274657659</c:v>
                </c:pt>
                <c:pt idx="3">
                  <c:v>40803752.201834515</c:v>
                </c:pt>
                <c:pt idx="4">
                  <c:v>64471359.453747034</c:v>
                </c:pt>
                <c:pt idx="5">
                  <c:v>48880129.539999999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21-4A4B-805D-7A468CD61CC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39518384"/>
        <c:axId val="1339518800"/>
      </c:lineChart>
      <c:catAx>
        <c:axId val="1339518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(quadrimestre/ano)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9518800"/>
        <c:crosses val="autoZero"/>
        <c:auto val="1"/>
        <c:lblAlgn val="ctr"/>
        <c:lblOffset val="100"/>
        <c:noMultiLvlLbl val="0"/>
      </c:catAx>
      <c:valAx>
        <c:axId val="133951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(em R$ mil)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,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339518384"/>
        <c:crosses val="autoZero"/>
        <c:crossBetween val="between"/>
        <c:majorUnit val="2000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12700</xdr:rowOff>
    </xdr:from>
    <xdr:to>
      <xdr:col>11</xdr:col>
      <xdr:colOff>514350</xdr:colOff>
      <xdr:row>20</xdr:row>
      <xdr:rowOff>120650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8ECDB5-CE6E-4DD4-8B76-66502268F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31750</xdr:rowOff>
    </xdr:from>
    <xdr:to>
      <xdr:col>7</xdr:col>
      <xdr:colOff>285750</xdr:colOff>
      <xdr:row>25</xdr:row>
      <xdr:rowOff>165100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BA892C1-B932-409C-A115-3C59F28FA8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288925</xdr:colOff>
      <xdr:row>1</xdr:row>
      <xdr:rowOff>73025</xdr:rowOff>
    </xdr:from>
    <xdr:to>
      <xdr:col>15</xdr:col>
      <xdr:colOff>1543050</xdr:colOff>
      <xdr:row>16</xdr:row>
      <xdr:rowOff>44450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F80BA69-21BD-433F-B60C-97C7EF7D6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246531</xdr:colOff>
      <xdr:row>6</xdr:row>
      <xdr:rowOff>168089</xdr:rowOff>
    </xdr:from>
    <xdr:to>
      <xdr:col>12</xdr:col>
      <xdr:colOff>560294</xdr:colOff>
      <xdr:row>28</xdr:row>
      <xdr:rowOff>78441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0B13E9C-E8DE-47F9-99D8-C16D124F6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874058</xdr:colOff>
      <xdr:row>12</xdr:row>
      <xdr:rowOff>162206</xdr:rowOff>
    </xdr:from>
    <xdr:to>
      <xdr:col>10</xdr:col>
      <xdr:colOff>0</xdr:colOff>
      <xdr:row>30</xdr:row>
      <xdr:rowOff>145678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C4A1D11-EFF1-44D8-B4B8-14E3C7D7A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381001</xdr:colOff>
      <xdr:row>1</xdr:row>
      <xdr:rowOff>11208</xdr:rowOff>
    </xdr:from>
    <xdr:to>
      <xdr:col>13</xdr:col>
      <xdr:colOff>549089</xdr:colOff>
      <xdr:row>24</xdr:row>
      <xdr:rowOff>89648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1E1D152-38C4-4C2D-BAA6-E63CBF3BFA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346075</xdr:colOff>
      <xdr:row>9</xdr:row>
      <xdr:rowOff>19050</xdr:rowOff>
    </xdr:from>
    <xdr:to>
      <xdr:col>13</xdr:col>
      <xdr:colOff>152400</xdr:colOff>
      <xdr:row>25</xdr:row>
      <xdr:rowOff>12700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C16E0C9-CF34-4D6E-A244-364F67EB8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593724</xdr:colOff>
      <xdr:row>7</xdr:row>
      <xdr:rowOff>34925</xdr:rowOff>
    </xdr:from>
    <xdr:to>
      <xdr:col>12</xdr:col>
      <xdr:colOff>184150</xdr:colOff>
      <xdr:row>21</xdr:row>
      <xdr:rowOff>136525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47C626-F8F5-41B5-B922-011BD74B98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147996</xdr:colOff>
      <xdr:row>11</xdr:row>
      <xdr:rowOff>45702</xdr:rowOff>
    </xdr:from>
    <xdr:to>
      <xdr:col>10</xdr:col>
      <xdr:colOff>0</xdr:colOff>
      <xdr:row>29</xdr:row>
      <xdr:rowOff>201705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9BAF87F-1690-41B8-97A2-17D94CDD0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as%20(Caged%20e%20JH)%20-%202021_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PM(G4.1)"/>
      <sheetName val="G-4.1_CGil"/>
    </sheetNames>
    <sheetDataSet>
      <sheetData sheetId="0">
        <row r="115">
          <cell r="F115">
            <v>1.5202325697946044</v>
          </cell>
        </row>
        <row r="119">
          <cell r="F119">
            <v>1.4813209873696231</v>
          </cell>
        </row>
        <row r="123">
          <cell r="F123">
            <v>1.4656144465526872</v>
          </cell>
        </row>
        <row r="127">
          <cell r="F127">
            <v>1.4204330499339057</v>
          </cell>
        </row>
        <row r="131">
          <cell r="F131">
            <v>1.358607572692027</v>
          </cell>
        </row>
        <row r="135">
          <cell r="F135">
            <v>1.2047869699624227</v>
          </cell>
        </row>
        <row r="139">
          <cell r="F139">
            <v>1.0972101442176543</v>
          </cell>
        </row>
        <row r="143">
          <cell r="F143">
            <v>1.0110311366498572</v>
          </cell>
        </row>
        <row r="147">
          <cell r="F147">
            <v>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2.1_Cged"/>
      <sheetName val="G-2.2_Cged"/>
      <sheetName val="T-2.1_Cged"/>
      <sheetName val="G-2.4_Cged"/>
      <sheetName val="T-2.2_Cged"/>
      <sheetName val="T-2.3_Cged"/>
      <sheetName val="Taxa ad UF"/>
      <sheetName val="G-4.1_CGil"/>
      <sheetName val="IGPM(G4.1)"/>
    </sheetNames>
    <sheetDataSet>
      <sheetData sheetId="0">
        <row r="3">
          <cell r="E3" t="str">
            <v>2018_Q3</v>
          </cell>
          <cell r="F3" t="str">
            <v>2019_Q1</v>
          </cell>
          <cell r="G3" t="str">
            <v>2019_Q2</v>
          </cell>
          <cell r="H3" t="str">
            <v>2019_Q3</v>
          </cell>
          <cell r="I3" t="str">
            <v>2020_Q1</v>
          </cell>
          <cell r="J3" t="str">
            <v>2020_Q2</v>
          </cell>
          <cell r="K3" t="str">
            <v>2020_Q3</v>
          </cell>
          <cell r="L3" t="str">
            <v>2021_Q1</v>
          </cell>
          <cell r="M3" t="str">
            <v>2021_Q2</v>
          </cell>
          <cell r="N3" t="str">
            <v>2021_Q3</v>
          </cell>
        </row>
        <row r="4">
          <cell r="A4" t="str">
            <v>Total</v>
          </cell>
          <cell r="B4" t="str">
            <v>Admitidos</v>
          </cell>
          <cell r="E4">
            <v>25235</v>
          </cell>
          <cell r="F4">
            <v>30522</v>
          </cell>
          <cell r="G4">
            <v>31555</v>
          </cell>
          <cell r="H4">
            <v>33573</v>
          </cell>
          <cell r="I4">
            <v>33169</v>
          </cell>
          <cell r="J4">
            <v>27018</v>
          </cell>
          <cell r="K4">
            <v>42315</v>
          </cell>
          <cell r="L4">
            <v>43283</v>
          </cell>
          <cell r="M4">
            <v>42334</v>
          </cell>
          <cell r="N4">
            <v>44425</v>
          </cell>
        </row>
        <row r="5">
          <cell r="B5" t="str">
            <v>Desligados</v>
          </cell>
          <cell r="E5">
            <v>20369</v>
          </cell>
          <cell r="F5">
            <v>25051</v>
          </cell>
          <cell r="G5">
            <v>24837</v>
          </cell>
          <cell r="H5">
            <v>24314</v>
          </cell>
          <cell r="I5">
            <v>30068</v>
          </cell>
          <cell r="J5">
            <v>20574</v>
          </cell>
          <cell r="K5">
            <v>27165</v>
          </cell>
          <cell r="L5">
            <v>35976</v>
          </cell>
          <cell r="M5">
            <v>46632</v>
          </cell>
          <cell r="N5">
            <v>42458</v>
          </cell>
        </row>
        <row r="6">
          <cell r="B6" t="str">
            <v>Saldo</v>
          </cell>
          <cell r="E6">
            <v>4866</v>
          </cell>
          <cell r="F6">
            <v>5471</v>
          </cell>
          <cell r="G6">
            <v>6718</v>
          </cell>
          <cell r="H6">
            <v>9259</v>
          </cell>
          <cell r="I6">
            <v>3101</v>
          </cell>
          <cell r="J6">
            <v>6444</v>
          </cell>
          <cell r="K6">
            <v>15150</v>
          </cell>
          <cell r="L6">
            <v>7307</v>
          </cell>
          <cell r="M6">
            <v>-4298</v>
          </cell>
          <cell r="N6">
            <v>1967</v>
          </cell>
        </row>
      </sheetData>
      <sheetData sheetId="1">
        <row r="3">
          <cell r="K3" t="str">
            <v>2021_Q1</v>
          </cell>
          <cell r="L3" t="str">
            <v>2021_Q2</v>
          </cell>
          <cell r="M3" t="str">
            <v>2021_Q3</v>
          </cell>
        </row>
        <row r="5">
          <cell r="A5" t="str">
            <v>América do Sul</v>
          </cell>
          <cell r="K5">
            <v>6294</v>
          </cell>
          <cell r="L5">
            <v>8134</v>
          </cell>
          <cell r="M5">
            <v>8215</v>
          </cell>
        </row>
        <row r="6">
          <cell r="A6" t="str">
            <v>América Central e Caribe</v>
          </cell>
          <cell r="K6">
            <v>882</v>
          </cell>
          <cell r="L6">
            <v>-12515</v>
          </cell>
          <cell r="M6">
            <v>-6749</v>
          </cell>
        </row>
        <row r="7">
          <cell r="A7" t="str">
            <v>África</v>
          </cell>
          <cell r="K7">
            <v>69</v>
          </cell>
          <cell r="L7">
            <v>-83</v>
          </cell>
          <cell r="M7">
            <v>-41</v>
          </cell>
        </row>
        <row r="8">
          <cell r="A8" t="str">
            <v>Oceania</v>
          </cell>
          <cell r="K8">
            <v>7</v>
          </cell>
          <cell r="L8">
            <v>-3</v>
          </cell>
          <cell r="M8">
            <v>4</v>
          </cell>
        </row>
        <row r="9">
          <cell r="A9" t="str">
            <v>Ásia</v>
          </cell>
          <cell r="K9">
            <v>-40</v>
          </cell>
          <cell r="L9">
            <v>222</v>
          </cell>
          <cell r="M9">
            <v>426</v>
          </cell>
        </row>
        <row r="10">
          <cell r="A10" t="str">
            <v>América do Norte</v>
          </cell>
          <cell r="K10">
            <v>52</v>
          </cell>
          <cell r="L10">
            <v>-13</v>
          </cell>
          <cell r="M10">
            <v>56</v>
          </cell>
        </row>
        <row r="11">
          <cell r="A11" t="str">
            <v>Europa</v>
          </cell>
          <cell r="K11">
            <v>-97</v>
          </cell>
          <cell r="L11">
            <v>-143</v>
          </cell>
          <cell r="M11">
            <v>56</v>
          </cell>
        </row>
      </sheetData>
      <sheetData sheetId="2"/>
      <sheetData sheetId="3">
        <row r="3">
          <cell r="B3" t="str">
            <v>2021-Q1</v>
          </cell>
          <cell r="C3" t="str">
            <v>2021-Q2</v>
          </cell>
          <cell r="D3" t="str">
            <v>2021-Q3</v>
          </cell>
        </row>
        <row r="5">
          <cell r="A5" t="str">
            <v>Trab. dos serviços</v>
          </cell>
          <cell r="B5">
            <v>-436</v>
          </cell>
          <cell r="C5">
            <v>-180</v>
          </cell>
          <cell r="D5">
            <v>1872</v>
          </cell>
        </row>
        <row r="6">
          <cell r="A6" t="str">
            <v>Vendedores e prest. de serviços do comércio</v>
          </cell>
          <cell r="B6">
            <v>42</v>
          </cell>
          <cell r="C6">
            <v>231</v>
          </cell>
          <cell r="D6">
            <v>882</v>
          </cell>
        </row>
        <row r="7">
          <cell r="A7" t="str">
            <v>Trab.de atendimento ao público</v>
          </cell>
          <cell r="B7">
            <v>439</v>
          </cell>
          <cell r="C7">
            <v>608</v>
          </cell>
          <cell r="D7">
            <v>586</v>
          </cell>
        </row>
        <row r="8">
          <cell r="A8" t="str">
            <v>Escriturários</v>
          </cell>
          <cell r="B8">
            <v>622</v>
          </cell>
          <cell r="C8">
            <v>37</v>
          </cell>
          <cell r="D8">
            <v>307</v>
          </cell>
        </row>
        <row r="9">
          <cell r="A9" t="str">
            <v>Gerentes</v>
          </cell>
          <cell r="B9">
            <v>55</v>
          </cell>
          <cell r="C9">
            <v>94</v>
          </cell>
          <cell r="D9">
            <v>169</v>
          </cell>
        </row>
        <row r="10">
          <cell r="A10" t="str">
            <v>Trab. de instalações siderúrgicas e de mat. de construção</v>
          </cell>
          <cell r="B10">
            <v>199</v>
          </cell>
          <cell r="C10">
            <v>-105</v>
          </cell>
          <cell r="D10">
            <v>-148</v>
          </cell>
        </row>
        <row r="11">
          <cell r="A11" t="str">
            <v>Profissionais do ensino</v>
          </cell>
          <cell r="B11">
            <v>119</v>
          </cell>
          <cell r="C11">
            <v>-62</v>
          </cell>
          <cell r="D11">
            <v>-264</v>
          </cell>
        </row>
        <row r="12">
          <cell r="A12" t="str">
            <v>Trab. da ind. extrativa e da construção civil</v>
          </cell>
          <cell r="B12">
            <v>771</v>
          </cell>
          <cell r="C12">
            <v>-395</v>
          </cell>
          <cell r="D12">
            <v>-489</v>
          </cell>
        </row>
        <row r="13">
          <cell r="A13" t="str">
            <v>Trab. de funções transversais</v>
          </cell>
          <cell r="B13">
            <v>1406</v>
          </cell>
          <cell r="C13">
            <v>-2298</v>
          </cell>
          <cell r="D13">
            <v>-546</v>
          </cell>
        </row>
        <row r="14">
          <cell r="A14" t="str">
            <v>Trab. da fabr. de alimentos, bebidas e fumo</v>
          </cell>
          <cell r="B14">
            <v>1957</v>
          </cell>
          <cell r="C14">
            <v>-2175</v>
          </cell>
          <cell r="D14">
            <v>-1104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A12C6-5CA0-4B69-9EF3-276A89CE2FC5}">
  <dimension ref="A1:Q24"/>
  <sheetViews>
    <sheetView showGridLines="0" zoomScaleNormal="100" workbookViewId="0">
      <selection activeCell="Q3" sqref="Q3"/>
    </sheetView>
  </sheetViews>
  <sheetFormatPr defaultRowHeight="15" x14ac:dyDescent="0.25"/>
  <sheetData>
    <row r="1" spans="1:17" x14ac:dyDescent="0.25">
      <c r="A1" s="1"/>
      <c r="B1" s="129" t="s">
        <v>1</v>
      </c>
      <c r="C1" s="129"/>
      <c r="D1" s="130"/>
      <c r="E1" s="129" t="s">
        <v>2</v>
      </c>
      <c r="F1" s="129"/>
      <c r="G1" s="130"/>
      <c r="H1" s="131">
        <v>2020</v>
      </c>
      <c r="I1" s="131"/>
      <c r="J1" s="131"/>
      <c r="K1" s="2">
        <v>2021</v>
      </c>
      <c r="L1" s="58"/>
      <c r="M1" s="59"/>
    </row>
    <row r="2" spans="1:17" x14ac:dyDescent="0.25">
      <c r="A2" s="1"/>
      <c r="B2" s="3" t="s">
        <v>4</v>
      </c>
      <c r="C2" s="3" t="s">
        <v>5</v>
      </c>
      <c r="D2" s="3" t="s">
        <v>6</v>
      </c>
      <c r="E2" s="4" t="s">
        <v>4</v>
      </c>
      <c r="F2" s="4" t="s">
        <v>5</v>
      </c>
      <c r="G2" s="4" t="s">
        <v>6</v>
      </c>
      <c r="H2" s="4" t="s">
        <v>4</v>
      </c>
      <c r="I2" s="4" t="s">
        <v>5</v>
      </c>
      <c r="J2" s="4" t="s">
        <v>6</v>
      </c>
      <c r="K2" s="4" t="s">
        <v>4</v>
      </c>
      <c r="L2" s="4" t="s">
        <v>5</v>
      </c>
      <c r="M2" s="4" t="s">
        <v>6</v>
      </c>
      <c r="N2" s="97" t="s">
        <v>68</v>
      </c>
      <c r="O2" s="97" t="s">
        <v>69</v>
      </c>
    </row>
    <row r="3" spans="1:17" x14ac:dyDescent="0.25">
      <c r="A3" s="1"/>
      <c r="B3" s="5">
        <v>19237</v>
      </c>
      <c r="C3" s="5">
        <v>31481</v>
      </c>
      <c r="D3" s="5">
        <v>29113</v>
      </c>
      <c r="E3" s="5">
        <v>26567</v>
      </c>
      <c r="F3" s="5">
        <v>25606</v>
      </c>
      <c r="G3" s="5">
        <v>30379</v>
      </c>
      <c r="H3" s="5">
        <v>18776</v>
      </c>
      <c r="I3" s="6">
        <v>3790</v>
      </c>
      <c r="J3" s="6">
        <v>6333</v>
      </c>
      <c r="K3" s="6">
        <v>3796</v>
      </c>
      <c r="L3" s="61">
        <v>7645</v>
      </c>
      <c r="M3" s="60">
        <v>17666</v>
      </c>
      <c r="N3" s="12">
        <f>SUM((M3-L3)/L3)*100</f>
        <v>131.07913669064749</v>
      </c>
      <c r="O3" s="20">
        <f>((M3-J3)/J3)*100</f>
        <v>178.95152376440865</v>
      </c>
      <c r="Q3" s="20">
        <f>M3/J3</f>
        <v>2.7895152376440864</v>
      </c>
    </row>
    <row r="4" spans="1:17" x14ac:dyDescent="0.25">
      <c r="A4" s="1"/>
      <c r="M4" s="20"/>
      <c r="O4" t="s">
        <v>70</v>
      </c>
    </row>
    <row r="5" spans="1:17" x14ac:dyDescent="0.25">
      <c r="A5" s="1"/>
      <c r="M5" s="20"/>
      <c r="O5" t="s">
        <v>57</v>
      </c>
    </row>
    <row r="6" spans="1:17" x14ac:dyDescent="0.25">
      <c r="A6" s="1"/>
    </row>
    <row r="7" spans="1:17" x14ac:dyDescent="0.25">
      <c r="A7" s="1"/>
      <c r="N7" t="s">
        <v>64</v>
      </c>
      <c r="O7" s="93">
        <v>876</v>
      </c>
    </row>
    <row r="8" spans="1:17" x14ac:dyDescent="0.25">
      <c r="A8" s="1"/>
      <c r="N8" t="s">
        <v>65</v>
      </c>
      <c r="O8" s="93">
        <v>407</v>
      </c>
    </row>
    <row r="9" spans="1:17" x14ac:dyDescent="0.25">
      <c r="A9" s="1"/>
      <c r="N9" t="s">
        <v>66</v>
      </c>
      <c r="O9" s="93">
        <v>2765</v>
      </c>
    </row>
    <row r="10" spans="1:17" x14ac:dyDescent="0.25">
      <c r="A10" s="1"/>
      <c r="N10" t="s">
        <v>67</v>
      </c>
      <c r="O10" s="93">
        <v>3095</v>
      </c>
    </row>
    <row r="11" spans="1:17" x14ac:dyDescent="0.25">
      <c r="A11" s="1"/>
      <c r="N11" t="s">
        <v>3</v>
      </c>
      <c r="O11" s="1">
        <f>SUM(O7:O10)</f>
        <v>7143</v>
      </c>
    </row>
    <row r="12" spans="1:17" x14ac:dyDescent="0.25">
      <c r="A12" s="1"/>
    </row>
    <row r="13" spans="1:17" x14ac:dyDescent="0.25">
      <c r="A13" s="1"/>
    </row>
    <row r="14" spans="1:17" x14ac:dyDescent="0.25">
      <c r="A14" s="1"/>
    </row>
    <row r="15" spans="1:17" x14ac:dyDescent="0.25">
      <c r="A15" s="1"/>
    </row>
    <row r="16" spans="1:17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ht="15.75" customHeight="1" x14ac:dyDescent="0.25"/>
  </sheetData>
  <mergeCells count="3">
    <mergeCell ref="E1:G1"/>
    <mergeCell ref="H1:J1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FAA3F-07E7-4110-9FEA-A8E9B06A2FCB}">
  <dimension ref="A1:J39"/>
  <sheetViews>
    <sheetView zoomScale="85" zoomScaleNormal="85" workbookViewId="0">
      <pane xSplit="1" ySplit="5" topLeftCell="B6" activePane="bottomRight" state="frozen"/>
      <selection activeCell="N14" sqref="N14:N15"/>
      <selection pane="topRight" activeCell="N14" sqref="N14:N15"/>
      <selection pane="bottomLeft" activeCell="N14" sqref="N14:N15"/>
      <selection pane="bottomRight" activeCell="F5" sqref="F5:F11"/>
    </sheetView>
  </sheetViews>
  <sheetFormatPr defaultColWidth="9.140625" defaultRowHeight="15" x14ac:dyDescent="0.25"/>
  <cols>
    <col min="1" max="1" width="21" style="221" bestFit="1" customWidth="1"/>
    <col min="2" max="2" width="12.140625" style="221" bestFit="1" customWidth="1"/>
    <col min="3" max="3" width="14.28515625" style="222" bestFit="1" customWidth="1"/>
    <col min="4" max="4" width="11.5703125" style="221" bestFit="1" customWidth="1"/>
    <col min="5" max="5" width="12.140625" style="221" bestFit="1" customWidth="1"/>
    <col min="6" max="6" width="14.28515625" style="222" bestFit="1" customWidth="1"/>
    <col min="7" max="8" width="12.140625" customWidth="1"/>
    <col min="9" max="9" width="14.28515625" customWidth="1"/>
    <col min="10" max="10" width="57" style="128" bestFit="1" customWidth="1"/>
    <col min="12" max="12" width="20" customWidth="1"/>
    <col min="13" max="13" width="18.140625" bestFit="1" customWidth="1"/>
    <col min="14" max="15" width="11.28515625" customWidth="1"/>
  </cols>
  <sheetData>
    <row r="1" spans="1:10" s="221" customFormat="1" ht="15.75" x14ac:dyDescent="0.25">
      <c r="A1" s="184" t="s">
        <v>144</v>
      </c>
      <c r="B1" s="184"/>
      <c r="C1" s="220"/>
      <c r="F1" s="222"/>
      <c r="J1" s="222"/>
    </row>
    <row r="2" spans="1:10" ht="15.75" x14ac:dyDescent="0.25">
      <c r="A2" s="179" t="s">
        <v>145</v>
      </c>
    </row>
    <row r="3" spans="1:10" x14ac:dyDescent="0.25">
      <c r="A3"/>
      <c r="B3"/>
      <c r="C3"/>
      <c r="D3"/>
      <c r="E3"/>
      <c r="F3"/>
      <c r="J3"/>
    </row>
    <row r="4" spans="1:10" x14ac:dyDescent="0.25">
      <c r="A4"/>
      <c r="B4"/>
      <c r="C4"/>
      <c r="D4"/>
      <c r="E4"/>
      <c r="F4"/>
      <c r="J4"/>
    </row>
    <row r="5" spans="1:10" ht="33.75" customHeight="1" x14ac:dyDescent="0.25">
      <c r="A5" s="223" t="s">
        <v>146</v>
      </c>
      <c r="B5" s="224" t="s">
        <v>48</v>
      </c>
      <c r="C5" s="224" t="s">
        <v>58</v>
      </c>
      <c r="D5" s="224" t="s">
        <v>73</v>
      </c>
      <c r="J5"/>
    </row>
    <row r="6" spans="1:10" ht="15.75" x14ac:dyDescent="0.25">
      <c r="A6" s="184" t="s">
        <v>93</v>
      </c>
      <c r="B6" s="209">
        <v>43283</v>
      </c>
      <c r="C6" s="209">
        <v>42334</v>
      </c>
      <c r="D6" s="209">
        <v>44425</v>
      </c>
      <c r="F6" s="178"/>
      <c r="J6"/>
    </row>
    <row r="7" spans="1:10" ht="15.75" x14ac:dyDescent="0.25">
      <c r="A7" s="179" t="s">
        <v>147</v>
      </c>
      <c r="B7" s="213">
        <v>11387</v>
      </c>
      <c r="C7" s="213">
        <v>10653</v>
      </c>
      <c r="D7" s="213">
        <v>11278</v>
      </c>
      <c r="F7" s="178"/>
    </row>
    <row r="8" spans="1:10" ht="15.75" x14ac:dyDescent="0.25">
      <c r="A8" s="179" t="s">
        <v>148</v>
      </c>
      <c r="B8" s="213">
        <v>10051</v>
      </c>
      <c r="C8" s="213">
        <v>9820</v>
      </c>
      <c r="D8" s="213">
        <v>9318</v>
      </c>
      <c r="F8" s="178"/>
    </row>
    <row r="9" spans="1:10" ht="15.75" x14ac:dyDescent="0.25">
      <c r="A9" s="179" t="s">
        <v>149</v>
      </c>
      <c r="B9" s="213">
        <v>6969</v>
      </c>
      <c r="C9" s="213">
        <v>6465</v>
      </c>
      <c r="D9" s="213">
        <v>7500</v>
      </c>
    </row>
    <row r="10" spans="1:10" ht="15.75" x14ac:dyDescent="0.25">
      <c r="A10" s="179" t="s">
        <v>150</v>
      </c>
      <c r="B10" s="213">
        <v>5366</v>
      </c>
      <c r="C10" s="213">
        <v>4880</v>
      </c>
      <c r="D10" s="213">
        <v>5198</v>
      </c>
      <c r="J10"/>
    </row>
    <row r="11" spans="1:10" ht="15.75" x14ac:dyDescent="0.25">
      <c r="A11" s="179" t="s">
        <v>151</v>
      </c>
      <c r="B11" s="213">
        <v>1593</v>
      </c>
      <c r="C11" s="213">
        <v>1765</v>
      </c>
      <c r="D11" s="213">
        <v>1817</v>
      </c>
      <c r="J11"/>
    </row>
    <row r="12" spans="1:10" ht="15.75" x14ac:dyDescent="0.25">
      <c r="A12" s="225" t="s">
        <v>152</v>
      </c>
      <c r="B12" s="213">
        <f>B6-SUM(B7:B11)</f>
        <v>7917</v>
      </c>
      <c r="C12" s="213">
        <f>C6-SUM(C7:C11)</f>
        <v>8751</v>
      </c>
      <c r="D12" s="213">
        <f>D6-SUM(D7:D11)</f>
        <v>9314</v>
      </c>
      <c r="J12"/>
    </row>
    <row r="13" spans="1:10" ht="15.75" x14ac:dyDescent="0.25">
      <c r="A13" s="226" t="s">
        <v>153</v>
      </c>
      <c r="B13" s="227">
        <f>SUM(B7:B11)</f>
        <v>35366</v>
      </c>
      <c r="C13" s="227">
        <f>SUM(C7:C11)</f>
        <v>33583</v>
      </c>
      <c r="D13" s="227">
        <f>SUM(D7:D11)</f>
        <v>35111</v>
      </c>
    </row>
    <row r="14" spans="1:10" ht="15.75" x14ac:dyDescent="0.25">
      <c r="A14" s="228" t="s">
        <v>154</v>
      </c>
      <c r="B14" s="229">
        <f>B13/B6</f>
        <v>0.81708754014278118</v>
      </c>
      <c r="C14" s="229">
        <f>C13/C6</f>
        <v>0.79328671989417487</v>
      </c>
      <c r="D14" s="229">
        <f>D13/D6</f>
        <v>0.79034327518289249</v>
      </c>
    </row>
    <row r="15" spans="1:10" x14ac:dyDescent="0.25">
      <c r="A15"/>
      <c r="B15"/>
      <c r="C15"/>
      <c r="D15"/>
      <c r="E15"/>
      <c r="F15"/>
    </row>
    <row r="16" spans="1:10" x14ac:dyDescent="0.25">
      <c r="A16"/>
      <c r="B16"/>
      <c r="C16"/>
      <c r="D16"/>
      <c r="E16"/>
      <c r="F16"/>
      <c r="J16"/>
    </row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spans="1:10" x14ac:dyDescent="0.25">
      <c r="A33"/>
      <c r="B33"/>
      <c r="C33"/>
      <c r="D33"/>
      <c r="E33"/>
      <c r="F33"/>
      <c r="J33"/>
    </row>
    <row r="34" spans="1:10" ht="15.75" x14ac:dyDescent="0.25">
      <c r="E34" s="230"/>
    </row>
    <row r="35" spans="1:10" ht="15.75" x14ac:dyDescent="0.25">
      <c r="E35" s="230"/>
    </row>
    <row r="36" spans="1:10" ht="15.75" x14ac:dyDescent="0.25">
      <c r="B36" s="231"/>
      <c r="E36" s="230"/>
    </row>
    <row r="37" spans="1:10" ht="15.75" x14ac:dyDescent="0.25">
      <c r="E37" s="230"/>
    </row>
    <row r="38" spans="1:10" ht="15.75" x14ac:dyDescent="0.25">
      <c r="E38" s="230"/>
    </row>
    <row r="39" spans="1:10" ht="15.75" x14ac:dyDescent="0.25">
      <c r="E39" s="230"/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369D-5F14-4FD4-9D64-53F027FA06FC}">
  <dimension ref="B1:P16"/>
  <sheetViews>
    <sheetView showGridLines="0" workbookViewId="0">
      <pane xSplit="1" topLeftCell="B1" activePane="topRight" state="frozen"/>
      <selection pane="topRight" activeCell="B3" sqref="B3:N11"/>
    </sheetView>
  </sheetViews>
  <sheetFormatPr defaultRowHeight="15" x14ac:dyDescent="0.25"/>
  <cols>
    <col min="2" max="2" width="20.28515625" customWidth="1"/>
    <col min="3" max="4" width="5.5703125" bestFit="1" customWidth="1"/>
    <col min="5" max="5" width="7.42578125" customWidth="1"/>
    <col min="6" max="6" width="6.7109375" bestFit="1" customWidth="1"/>
    <col min="7" max="7" width="4.85546875" bestFit="1" customWidth="1"/>
    <col min="8" max="8" width="5.5703125" bestFit="1" customWidth="1"/>
    <col min="9" max="9" width="5.85546875" customWidth="1"/>
    <col min="10" max="10" width="6.7109375" bestFit="1" customWidth="1"/>
    <col min="11" max="11" width="6.7109375" customWidth="1"/>
    <col min="12" max="12" width="5.5703125" bestFit="1" customWidth="1"/>
    <col min="13" max="13" width="9" customWidth="1"/>
    <col min="14" max="14" width="6.7109375" bestFit="1" customWidth="1"/>
  </cols>
  <sheetData>
    <row r="1" spans="2:16" x14ac:dyDescent="0.25">
      <c r="C1" s="38"/>
      <c r="D1" s="38"/>
      <c r="E1" s="38"/>
      <c r="F1" s="38"/>
      <c r="K1" s="1"/>
    </row>
    <row r="2" spans="2:16" x14ac:dyDescent="0.25">
      <c r="K2" s="11"/>
    </row>
    <row r="3" spans="2:16" x14ac:dyDescent="0.25">
      <c r="B3" s="138" t="s">
        <v>20</v>
      </c>
      <c r="C3" s="132">
        <v>2019</v>
      </c>
      <c r="D3" s="133"/>
      <c r="E3" s="133"/>
      <c r="F3" s="58"/>
      <c r="G3" s="132">
        <v>2020</v>
      </c>
      <c r="H3" s="133"/>
      <c r="I3" s="133"/>
      <c r="J3" s="133"/>
      <c r="K3" s="132">
        <v>2021</v>
      </c>
      <c r="L3" s="133"/>
      <c r="M3" s="133"/>
      <c r="N3" s="133"/>
    </row>
    <row r="4" spans="2:16" x14ac:dyDescent="0.25">
      <c r="B4" s="139"/>
      <c r="C4" s="4" t="s">
        <v>4</v>
      </c>
      <c r="D4" s="23" t="s">
        <v>5</v>
      </c>
      <c r="E4" s="23" t="s">
        <v>6</v>
      </c>
      <c r="F4" s="23" t="s">
        <v>30</v>
      </c>
      <c r="G4" s="3" t="s">
        <v>4</v>
      </c>
      <c r="H4" s="39" t="s">
        <v>5</v>
      </c>
      <c r="I4" s="39" t="s">
        <v>6</v>
      </c>
      <c r="J4" s="23" t="s">
        <v>30</v>
      </c>
      <c r="K4" s="3" t="s">
        <v>4</v>
      </c>
      <c r="L4" s="69" t="s">
        <v>5</v>
      </c>
      <c r="M4" s="69" t="s">
        <v>6</v>
      </c>
      <c r="N4" s="23" t="s">
        <v>30</v>
      </c>
      <c r="O4" s="91" t="s">
        <v>62</v>
      </c>
      <c r="P4" s="91" t="s">
        <v>63</v>
      </c>
    </row>
    <row r="5" spans="2:16" x14ac:dyDescent="0.25">
      <c r="B5" s="57" t="s">
        <v>3</v>
      </c>
      <c r="C5" s="83">
        <v>1104</v>
      </c>
      <c r="D5" s="83">
        <v>1192</v>
      </c>
      <c r="E5" s="83">
        <v>984</v>
      </c>
      <c r="F5" s="83">
        <f>SUM(C5:E5)/3</f>
        <v>1093.3333333333333</v>
      </c>
      <c r="G5" s="84">
        <v>637</v>
      </c>
      <c r="H5" s="85">
        <v>1032</v>
      </c>
      <c r="I5" s="85">
        <v>895</v>
      </c>
      <c r="J5" s="85">
        <f>SUM(G5:I5)/3</f>
        <v>854.66666666666663</v>
      </c>
      <c r="K5" s="84">
        <v>933</v>
      </c>
      <c r="L5" s="85">
        <v>1133</v>
      </c>
      <c r="M5" s="59">
        <v>822</v>
      </c>
      <c r="N5" s="85">
        <f>SUM(K5:M5)/3</f>
        <v>962.66666666666663</v>
      </c>
      <c r="O5" s="98">
        <f>((M5-L5)/L5)*100</f>
        <v>-27.449249779346868</v>
      </c>
      <c r="P5" s="98">
        <f>((M5-I5)/I5)*100</f>
        <v>-8.1564245810055862</v>
      </c>
    </row>
    <row r="6" spans="2:16" x14ac:dyDescent="0.25">
      <c r="B6" t="s">
        <v>22</v>
      </c>
      <c r="C6" s="79">
        <v>211</v>
      </c>
      <c r="D6" s="79">
        <v>233</v>
      </c>
      <c r="E6" s="79">
        <v>142</v>
      </c>
      <c r="F6" s="71">
        <f t="shared" ref="F6:F10" si="0">SUM(C6:E6)/3</f>
        <v>195.33333333333334</v>
      </c>
      <c r="G6" s="81">
        <v>94</v>
      </c>
      <c r="H6" s="82">
        <v>162</v>
      </c>
      <c r="I6" s="82">
        <v>174</v>
      </c>
      <c r="J6" s="72">
        <f t="shared" ref="J6:J10" si="1">SUM(G6:I6)/3</f>
        <v>143.33333333333334</v>
      </c>
      <c r="K6" s="81">
        <v>242</v>
      </c>
      <c r="L6" s="82">
        <v>241</v>
      </c>
      <c r="M6" s="82">
        <v>166</v>
      </c>
      <c r="N6" s="72">
        <f t="shared" ref="N6:N10" si="2">SUM(K6:M6)/3</f>
        <v>216.33333333333334</v>
      </c>
      <c r="O6" s="7">
        <f t="shared" ref="O6:O11" si="3">((M6-L6)/L6)*100</f>
        <v>-31.120331950207468</v>
      </c>
      <c r="P6" s="7">
        <f t="shared" ref="P6:P11" si="4">((M6-I6)/I6)*100</f>
        <v>-4.5977011494252871</v>
      </c>
    </row>
    <row r="7" spans="2:16" x14ac:dyDescent="0.25">
      <c r="B7" t="s">
        <v>25</v>
      </c>
      <c r="C7" s="79">
        <v>110</v>
      </c>
      <c r="D7" s="79">
        <v>70</v>
      </c>
      <c r="E7" s="79">
        <v>82</v>
      </c>
      <c r="F7" s="71">
        <f t="shared" si="0"/>
        <v>87.333333333333329</v>
      </c>
      <c r="G7" s="81">
        <v>66</v>
      </c>
      <c r="H7" s="82">
        <v>89</v>
      </c>
      <c r="I7" s="82">
        <v>86</v>
      </c>
      <c r="J7" s="72">
        <f t="shared" si="1"/>
        <v>80.333333333333329</v>
      </c>
      <c r="K7" s="81">
        <v>102</v>
      </c>
      <c r="L7" s="82">
        <v>70</v>
      </c>
      <c r="M7" s="82">
        <v>61</v>
      </c>
      <c r="N7" s="72">
        <f t="shared" si="2"/>
        <v>77.666666666666671</v>
      </c>
      <c r="O7" s="7">
        <f t="shared" si="3"/>
        <v>-12.857142857142856</v>
      </c>
      <c r="P7" s="7">
        <f t="shared" si="4"/>
        <v>-29.069767441860467</v>
      </c>
    </row>
    <row r="8" spans="2:16" x14ac:dyDescent="0.25">
      <c r="B8" t="s">
        <v>29</v>
      </c>
      <c r="C8" s="79">
        <v>121</v>
      </c>
      <c r="D8" s="79">
        <v>161</v>
      </c>
      <c r="E8" s="79">
        <v>57</v>
      </c>
      <c r="F8" s="71">
        <f t="shared" si="0"/>
        <v>113</v>
      </c>
      <c r="G8" s="81">
        <v>69</v>
      </c>
      <c r="H8" s="82">
        <v>169</v>
      </c>
      <c r="I8" s="82">
        <v>75</v>
      </c>
      <c r="J8" s="72">
        <f t="shared" si="1"/>
        <v>104.33333333333333</v>
      </c>
      <c r="K8" s="81">
        <v>84</v>
      </c>
      <c r="L8" s="82">
        <v>99</v>
      </c>
      <c r="M8" s="82">
        <v>54</v>
      </c>
      <c r="N8" s="72">
        <f t="shared" si="2"/>
        <v>79</v>
      </c>
      <c r="O8" s="7">
        <f t="shared" si="3"/>
        <v>-45.454545454545453</v>
      </c>
      <c r="P8" s="7">
        <f t="shared" si="4"/>
        <v>-28.000000000000004</v>
      </c>
    </row>
    <row r="9" spans="2:16" x14ac:dyDescent="0.25">
      <c r="B9" t="s">
        <v>50</v>
      </c>
      <c r="C9" s="79">
        <v>43</v>
      </c>
      <c r="D9" s="79">
        <v>65</v>
      </c>
      <c r="E9" s="79">
        <v>72</v>
      </c>
      <c r="F9" s="71">
        <f t="shared" si="0"/>
        <v>60</v>
      </c>
      <c r="G9" s="81">
        <v>31</v>
      </c>
      <c r="H9" s="82">
        <v>33</v>
      </c>
      <c r="I9" s="82">
        <v>35</v>
      </c>
      <c r="J9" s="72">
        <f t="shared" si="1"/>
        <v>33</v>
      </c>
      <c r="K9" s="81">
        <v>30</v>
      </c>
      <c r="L9" s="82">
        <v>51</v>
      </c>
      <c r="M9" s="82">
        <v>53</v>
      </c>
      <c r="N9" s="72">
        <f t="shared" si="2"/>
        <v>44.666666666666664</v>
      </c>
      <c r="O9" s="7">
        <f t="shared" si="3"/>
        <v>3.9215686274509802</v>
      </c>
      <c r="P9" s="7">
        <f t="shared" si="4"/>
        <v>51.428571428571423</v>
      </c>
    </row>
    <row r="10" spans="2:16" x14ac:dyDescent="0.25">
      <c r="B10" t="s">
        <v>27</v>
      </c>
      <c r="C10" s="79">
        <v>54</v>
      </c>
      <c r="D10" s="79">
        <v>51</v>
      </c>
      <c r="E10" s="79">
        <v>61</v>
      </c>
      <c r="F10" s="71">
        <f t="shared" si="0"/>
        <v>55.333333333333336</v>
      </c>
      <c r="G10" s="81">
        <v>29</v>
      </c>
      <c r="H10" s="82">
        <v>48</v>
      </c>
      <c r="I10" s="82">
        <v>59</v>
      </c>
      <c r="J10" s="72">
        <f t="shared" si="1"/>
        <v>45.333333333333336</v>
      </c>
      <c r="K10" s="81">
        <v>50</v>
      </c>
      <c r="L10" s="82">
        <v>64</v>
      </c>
      <c r="M10" s="82">
        <v>50</v>
      </c>
      <c r="N10" s="72">
        <f t="shared" si="2"/>
        <v>54.666666666666664</v>
      </c>
      <c r="O10" s="7">
        <f t="shared" si="3"/>
        <v>-21.875</v>
      </c>
      <c r="P10" s="7">
        <f t="shared" si="4"/>
        <v>-15.254237288135593</v>
      </c>
    </row>
    <row r="11" spans="2:16" x14ac:dyDescent="0.25">
      <c r="B11" s="8" t="s">
        <v>11</v>
      </c>
      <c r="C11" s="70">
        <v>565</v>
      </c>
      <c r="D11" s="70">
        <v>612</v>
      </c>
      <c r="E11" s="70">
        <v>570</v>
      </c>
      <c r="F11" s="70">
        <v>582.33333333333326</v>
      </c>
      <c r="G11" s="70">
        <v>348</v>
      </c>
      <c r="H11" s="70">
        <v>531</v>
      </c>
      <c r="I11" s="70">
        <v>466</v>
      </c>
      <c r="J11" s="70">
        <v>448.33333333333331</v>
      </c>
      <c r="K11" s="70">
        <v>425</v>
      </c>
      <c r="L11" s="70">
        <v>608</v>
      </c>
      <c r="M11" s="70">
        <v>438</v>
      </c>
      <c r="N11" s="70">
        <v>490.33333333333326</v>
      </c>
      <c r="O11" s="7">
        <f t="shared" si="3"/>
        <v>-27.960526315789476</v>
      </c>
      <c r="P11" s="7">
        <f t="shared" si="4"/>
        <v>-6.0085836909871242</v>
      </c>
    </row>
    <row r="12" spans="2:16" x14ac:dyDescent="0.25">
      <c r="B12" s="80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6" x14ac:dyDescent="0.25">
      <c r="B13" s="80"/>
    </row>
    <row r="14" spans="2:16" x14ac:dyDescent="0.25">
      <c r="B14" s="80"/>
    </row>
    <row r="15" spans="2:16" x14ac:dyDescent="0.25">
      <c r="B15" s="80"/>
    </row>
    <row r="16" spans="2:16" x14ac:dyDescent="0.25">
      <c r="B16" s="80"/>
    </row>
  </sheetData>
  <mergeCells count="4">
    <mergeCell ref="K3:N3"/>
    <mergeCell ref="B3:B4"/>
    <mergeCell ref="C3:E3"/>
    <mergeCell ref="G3:J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B10A8-1D18-4981-9B1D-4B98B56E4197}">
  <dimension ref="B1:X13"/>
  <sheetViews>
    <sheetView showGridLines="0"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2" max="2" width="12.140625" customWidth="1"/>
    <col min="3" max="3" width="6.42578125" customWidth="1"/>
    <col min="4" max="5" width="8.140625" customWidth="1"/>
    <col min="6" max="6" width="6.85546875" customWidth="1"/>
    <col min="7" max="7" width="6.42578125" customWidth="1"/>
    <col min="8" max="8" width="5.140625" customWidth="1"/>
    <col min="9" max="9" width="6.140625" customWidth="1"/>
    <col min="10" max="10" width="7.42578125" customWidth="1"/>
    <col min="11" max="11" width="6.140625" customWidth="1"/>
    <col min="12" max="13" width="8.140625" customWidth="1"/>
    <col min="14" max="14" width="4.5703125" customWidth="1"/>
    <col min="15" max="15" width="5.85546875" customWidth="1"/>
    <col min="16" max="16" width="11.5703125" customWidth="1"/>
    <col min="17" max="17" width="6" customWidth="1"/>
    <col min="18" max="18" width="6.28515625" customWidth="1"/>
  </cols>
  <sheetData>
    <row r="1" spans="2:24" x14ac:dyDescent="0.25">
      <c r="C1" s="143" t="s">
        <v>2</v>
      </c>
      <c r="D1" s="129"/>
      <c r="E1" s="130"/>
      <c r="F1" s="143" t="s">
        <v>35</v>
      </c>
      <c r="G1" s="129"/>
      <c r="H1" s="130"/>
      <c r="I1" s="132">
        <v>2021</v>
      </c>
      <c r="J1" s="133"/>
      <c r="K1" s="48"/>
      <c r="P1" s="143" t="s">
        <v>2</v>
      </c>
      <c r="Q1" s="129"/>
      <c r="R1" s="130"/>
      <c r="S1" s="143" t="s">
        <v>35</v>
      </c>
      <c r="T1" s="129"/>
      <c r="U1" s="130"/>
      <c r="V1" s="132">
        <v>2021</v>
      </c>
      <c r="W1" s="133"/>
      <c r="X1" s="48"/>
    </row>
    <row r="2" spans="2:24" x14ac:dyDescent="0.25">
      <c r="C2" s="9" t="s">
        <v>4</v>
      </c>
      <c r="D2" s="9" t="s">
        <v>5</v>
      </c>
      <c r="E2" s="49" t="s">
        <v>6</v>
      </c>
      <c r="F2" s="9" t="s">
        <v>4</v>
      </c>
      <c r="G2" s="9" t="s">
        <v>5</v>
      </c>
      <c r="H2" s="49" t="s">
        <v>6</v>
      </c>
      <c r="I2" s="49" t="s">
        <v>4</v>
      </c>
      <c r="J2" s="9" t="s">
        <v>5</v>
      </c>
      <c r="K2" s="9" t="s">
        <v>6</v>
      </c>
      <c r="L2" s="91" t="s">
        <v>62</v>
      </c>
      <c r="M2" s="91" t="s">
        <v>63</v>
      </c>
      <c r="P2" s="9" t="s">
        <v>4</v>
      </c>
      <c r="Q2" s="9" t="s">
        <v>5</v>
      </c>
      <c r="R2" s="49" t="s">
        <v>6</v>
      </c>
      <c r="S2" s="9" t="s">
        <v>4</v>
      </c>
      <c r="T2" s="9" t="s">
        <v>5</v>
      </c>
      <c r="U2" s="49" t="s">
        <v>6</v>
      </c>
      <c r="V2" s="49" t="s">
        <v>4</v>
      </c>
      <c r="W2" s="9" t="s">
        <v>5</v>
      </c>
      <c r="X2" s="9" t="s">
        <v>6</v>
      </c>
    </row>
    <row r="3" spans="2:24" x14ac:dyDescent="0.25">
      <c r="B3" s="40" t="s">
        <v>31</v>
      </c>
      <c r="C3" s="41">
        <v>1015</v>
      </c>
      <c r="D3" s="41">
        <v>1053</v>
      </c>
      <c r="E3" s="41">
        <v>826</v>
      </c>
      <c r="F3" s="41">
        <v>473</v>
      </c>
      <c r="G3" s="42">
        <v>485</v>
      </c>
      <c r="H3" s="42">
        <v>414</v>
      </c>
      <c r="I3" s="76">
        <v>454</v>
      </c>
      <c r="J3" s="76">
        <v>579</v>
      </c>
      <c r="K3" s="76">
        <v>452</v>
      </c>
      <c r="L3" s="7">
        <f>((K3-J3)/J3)*100</f>
        <v>-21.934369602763386</v>
      </c>
      <c r="M3" s="7">
        <f>((K3-H3)/H3)*100</f>
        <v>9.1787439613526569</v>
      </c>
      <c r="O3" s="40" t="s">
        <v>31</v>
      </c>
      <c r="P3" s="87">
        <f>C3/$C$7*100</f>
        <v>91.938405797101453</v>
      </c>
      <c r="Q3" s="87">
        <f>D3/$D$7*100</f>
        <v>88.338926174496649</v>
      </c>
      <c r="R3" s="87">
        <f>E3/$E$7*100</f>
        <v>83.943089430894318</v>
      </c>
      <c r="S3" s="87">
        <f>F3/$F$7*100</f>
        <v>74.254317111459969</v>
      </c>
      <c r="T3" s="87">
        <f>G3/$G$7*100</f>
        <v>46.996124031007753</v>
      </c>
      <c r="U3" s="87">
        <f>H3/$H$7*100</f>
        <v>46.256983240223462</v>
      </c>
      <c r="V3" s="87">
        <f>I3/$I$7*100</f>
        <v>48.660235798499464</v>
      </c>
      <c r="W3" s="87">
        <f>J3/$J$7*100</f>
        <v>51.103265666372465</v>
      </c>
      <c r="X3" s="87">
        <f>K3/$K$7*100</f>
        <v>54.987834549878343</v>
      </c>
    </row>
    <row r="4" spans="2:24" ht="30" x14ac:dyDescent="0.25">
      <c r="B4" s="43" t="s">
        <v>32</v>
      </c>
      <c r="C4" s="44">
        <v>29</v>
      </c>
      <c r="D4" s="44">
        <v>44</v>
      </c>
      <c r="E4" s="44">
        <v>22</v>
      </c>
      <c r="F4" s="44">
        <v>5</v>
      </c>
      <c r="G4" s="45">
        <v>7</v>
      </c>
      <c r="H4" s="45">
        <v>31</v>
      </c>
      <c r="I4" s="76">
        <v>7</v>
      </c>
      <c r="J4" s="76">
        <v>28</v>
      </c>
      <c r="K4" s="76">
        <v>26</v>
      </c>
      <c r="L4" s="7">
        <f t="shared" ref="L4:L7" si="0">((K4-J4)/J4)*100</f>
        <v>-7.1428571428571423</v>
      </c>
      <c r="M4" s="7">
        <f t="shared" ref="M4:M7" si="1">((K4-H4)/H4)*100</f>
        <v>-16.129032258064516</v>
      </c>
      <c r="O4" s="43" t="s">
        <v>32</v>
      </c>
      <c r="P4" s="87">
        <f t="shared" ref="P4:P7" si="2">C4/$C$7*100</f>
        <v>2.6268115942028984</v>
      </c>
      <c r="Q4" s="87">
        <f t="shared" ref="Q4:Q7" si="3">D4/$D$7*100</f>
        <v>3.6912751677852351</v>
      </c>
      <c r="R4" s="87">
        <f t="shared" ref="R4:R7" si="4">E4/$E$7*100</f>
        <v>2.2357723577235773</v>
      </c>
      <c r="S4" s="87">
        <f t="shared" ref="S4:S7" si="5">F4/$F$7*100</f>
        <v>0.78492935635792771</v>
      </c>
      <c r="T4" s="87">
        <f t="shared" ref="T4:T7" si="6">G4/$G$7*100</f>
        <v>0.67829457364341084</v>
      </c>
      <c r="U4" s="87">
        <f t="shared" ref="U4:U7" si="7">H4/$H$7*100</f>
        <v>3.4636871508379885</v>
      </c>
      <c r="V4" s="87">
        <f t="shared" ref="V4:V7" si="8">I4/$I$7*100</f>
        <v>0.75026795284030012</v>
      </c>
      <c r="W4" s="87">
        <f t="shared" ref="W4:W7" si="9">J4/$J$7*100</f>
        <v>2.4713150926743159</v>
      </c>
      <c r="X4" s="87">
        <f t="shared" ref="X4:X7" si="10">K4/$K$7*100</f>
        <v>3.1630170316301705</v>
      </c>
    </row>
    <row r="5" spans="2:24" x14ac:dyDescent="0.25">
      <c r="B5" s="46" t="s">
        <v>33</v>
      </c>
      <c r="C5" s="44">
        <v>44</v>
      </c>
      <c r="D5" s="44">
        <v>33</v>
      </c>
      <c r="E5" s="44">
        <v>61</v>
      </c>
      <c r="F5" s="44">
        <v>21</v>
      </c>
      <c r="G5" s="45">
        <v>15</v>
      </c>
      <c r="H5" s="45">
        <v>8</v>
      </c>
      <c r="I5" s="76">
        <v>24</v>
      </c>
      <c r="J5" s="76">
        <v>18</v>
      </c>
      <c r="K5" s="76">
        <v>14</v>
      </c>
      <c r="L5" s="7">
        <f t="shared" si="0"/>
        <v>-22.222222222222221</v>
      </c>
      <c r="M5" s="7">
        <f t="shared" si="1"/>
        <v>75</v>
      </c>
      <c r="O5" s="46" t="s">
        <v>33</v>
      </c>
      <c r="P5" s="87">
        <f t="shared" si="2"/>
        <v>3.9855072463768111</v>
      </c>
      <c r="Q5" s="87">
        <f t="shared" si="3"/>
        <v>2.7684563758389262</v>
      </c>
      <c r="R5" s="87">
        <f t="shared" si="4"/>
        <v>6.1991869918699187</v>
      </c>
      <c r="S5" s="87">
        <f t="shared" si="5"/>
        <v>3.296703296703297</v>
      </c>
      <c r="T5" s="87">
        <f t="shared" si="6"/>
        <v>1.4534883720930232</v>
      </c>
      <c r="U5" s="87">
        <f t="shared" si="7"/>
        <v>0.8938547486033519</v>
      </c>
      <c r="V5" s="87">
        <f t="shared" si="8"/>
        <v>2.572347266881029</v>
      </c>
      <c r="W5" s="87">
        <f t="shared" si="9"/>
        <v>1.5887025595763458</v>
      </c>
      <c r="X5" s="87">
        <f t="shared" si="10"/>
        <v>1.7031630170316301</v>
      </c>
    </row>
    <row r="6" spans="2:24" ht="30" x14ac:dyDescent="0.25">
      <c r="B6" s="43" t="s">
        <v>34</v>
      </c>
      <c r="C6" s="44">
        <v>16</v>
      </c>
      <c r="D6" s="44">
        <v>62</v>
      </c>
      <c r="E6" s="44">
        <v>75</v>
      </c>
      <c r="F6" s="44">
        <v>138</v>
      </c>
      <c r="G6" s="45">
        <v>525</v>
      </c>
      <c r="H6" s="45">
        <v>442</v>
      </c>
      <c r="I6" s="76">
        <v>448</v>
      </c>
      <c r="J6" s="76">
        <v>508</v>
      </c>
      <c r="K6" s="76">
        <v>330</v>
      </c>
      <c r="L6" s="7">
        <f t="shared" si="0"/>
        <v>-35.039370078740156</v>
      </c>
      <c r="M6" s="7">
        <f t="shared" si="1"/>
        <v>-25.339366515837103</v>
      </c>
      <c r="O6" s="43" t="s">
        <v>34</v>
      </c>
      <c r="P6" s="87">
        <f t="shared" si="2"/>
        <v>1.4492753623188406</v>
      </c>
      <c r="Q6" s="87">
        <f t="shared" si="3"/>
        <v>5.201342281879195</v>
      </c>
      <c r="R6" s="87">
        <f t="shared" si="4"/>
        <v>7.6219512195121952</v>
      </c>
      <c r="S6" s="87">
        <f t="shared" si="5"/>
        <v>21.664050235478808</v>
      </c>
      <c r="T6" s="87">
        <f t="shared" si="6"/>
        <v>50.872093023255815</v>
      </c>
      <c r="U6" s="87">
        <f t="shared" si="7"/>
        <v>49.385474860335194</v>
      </c>
      <c r="V6" s="87">
        <f t="shared" si="8"/>
        <v>48.017148981779208</v>
      </c>
      <c r="W6" s="87">
        <f t="shared" si="9"/>
        <v>44.836716681376878</v>
      </c>
      <c r="X6" s="87">
        <f t="shared" si="10"/>
        <v>40.145985401459853</v>
      </c>
    </row>
    <row r="7" spans="2:24" x14ac:dyDescent="0.25">
      <c r="B7" s="10" t="s">
        <v>3</v>
      </c>
      <c r="C7" s="47">
        <v>1104</v>
      </c>
      <c r="D7" s="47">
        <v>1192</v>
      </c>
      <c r="E7" s="47">
        <v>984</v>
      </c>
      <c r="F7" s="47">
        <v>637</v>
      </c>
      <c r="G7" s="47">
        <v>1032</v>
      </c>
      <c r="H7" s="47">
        <v>895</v>
      </c>
      <c r="I7" s="77">
        <v>933</v>
      </c>
      <c r="J7" s="77">
        <v>1133</v>
      </c>
      <c r="K7" s="77">
        <f>SUM(K3:K6)</f>
        <v>822</v>
      </c>
      <c r="L7" s="7">
        <f t="shared" si="0"/>
        <v>-27.449249779346868</v>
      </c>
      <c r="M7" s="7">
        <f t="shared" si="1"/>
        <v>-8.1564245810055862</v>
      </c>
      <c r="O7" s="10" t="s">
        <v>3</v>
      </c>
      <c r="P7" s="88">
        <f t="shared" si="2"/>
        <v>100</v>
      </c>
      <c r="Q7" s="88">
        <f t="shared" si="3"/>
        <v>100</v>
      </c>
      <c r="R7" s="88">
        <f t="shared" si="4"/>
        <v>100</v>
      </c>
      <c r="S7" s="88">
        <f t="shared" si="5"/>
        <v>100</v>
      </c>
      <c r="T7" s="88">
        <f t="shared" si="6"/>
        <v>100</v>
      </c>
      <c r="U7" s="88">
        <f t="shared" si="7"/>
        <v>100</v>
      </c>
      <c r="V7" s="88">
        <f t="shared" si="8"/>
        <v>100</v>
      </c>
      <c r="W7" s="88">
        <f t="shared" si="9"/>
        <v>100</v>
      </c>
      <c r="X7" s="88">
        <f t="shared" si="10"/>
        <v>100</v>
      </c>
    </row>
    <row r="12" spans="2:24" x14ac:dyDescent="0.25">
      <c r="P12" t="s">
        <v>61</v>
      </c>
    </row>
    <row r="13" spans="2:24" x14ac:dyDescent="0.25">
      <c r="P13" s="78"/>
    </row>
  </sheetData>
  <mergeCells count="6">
    <mergeCell ref="V1:W1"/>
    <mergeCell ref="C1:E1"/>
    <mergeCell ref="F1:H1"/>
    <mergeCell ref="I1:J1"/>
    <mergeCell ref="P1:R1"/>
    <mergeCell ref="S1:U1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A815A-D8B7-4D9F-8DDA-9A9189964296}">
  <dimension ref="A2:O88"/>
  <sheetViews>
    <sheetView showGridLines="0" workbookViewId="0">
      <pane xSplit="1" topLeftCell="B1" activePane="topRight" state="frozen"/>
      <selection pane="topRight" activeCell="N3" sqref="N3:O4"/>
    </sheetView>
  </sheetViews>
  <sheetFormatPr defaultRowHeight="15" x14ac:dyDescent="0.25"/>
  <cols>
    <col min="1" max="1" width="14.85546875" customWidth="1"/>
    <col min="2" max="2" width="7.140625" customWidth="1"/>
    <col min="3" max="3" width="6.140625" customWidth="1"/>
    <col min="4" max="4" width="7.85546875" customWidth="1"/>
    <col min="5" max="5" width="9.5703125" customWidth="1"/>
    <col min="6" max="6" width="7.7109375" customWidth="1"/>
    <col min="7" max="7" width="7.42578125" customWidth="1"/>
    <col min="8" max="8" width="6.5703125" customWidth="1"/>
    <col min="11" max="11" width="7.140625" customWidth="1"/>
    <col min="12" max="12" width="6.28515625" customWidth="1"/>
  </cols>
  <sheetData>
    <row r="2" spans="1:15" ht="15.75" customHeight="1" x14ac:dyDescent="0.25">
      <c r="A2" s="144" t="s">
        <v>36</v>
      </c>
      <c r="B2" s="146">
        <v>2019</v>
      </c>
      <c r="C2" s="147"/>
      <c r="D2" s="147"/>
      <c r="E2" s="147"/>
      <c r="F2" s="146">
        <v>2020</v>
      </c>
      <c r="G2" s="147"/>
      <c r="H2" s="147"/>
      <c r="I2" s="147"/>
      <c r="J2" s="146">
        <v>2021</v>
      </c>
      <c r="K2" s="147"/>
      <c r="L2" s="147"/>
      <c r="M2" s="147"/>
    </row>
    <row r="3" spans="1:15" ht="15.75" x14ac:dyDescent="0.25">
      <c r="A3" s="145"/>
      <c r="B3" s="50" t="s">
        <v>4</v>
      </c>
      <c r="C3" s="50" t="s">
        <v>5</v>
      </c>
      <c r="D3" s="50" t="s">
        <v>6</v>
      </c>
      <c r="E3" s="50" t="s">
        <v>37</v>
      </c>
      <c r="F3" s="50" t="s">
        <v>4</v>
      </c>
      <c r="G3" s="50" t="s">
        <v>5</v>
      </c>
      <c r="H3" s="50" t="s">
        <v>6</v>
      </c>
      <c r="I3" s="50" t="s">
        <v>37</v>
      </c>
      <c r="J3" s="50" t="s">
        <v>4</v>
      </c>
      <c r="K3" s="50" t="s">
        <v>5</v>
      </c>
      <c r="L3" s="50" t="s">
        <v>6</v>
      </c>
      <c r="M3" s="50" t="s">
        <v>37</v>
      </c>
      <c r="N3" s="91" t="s">
        <v>62</v>
      </c>
      <c r="O3" s="91" t="s">
        <v>63</v>
      </c>
    </row>
    <row r="4" spans="1:15" ht="15.75" x14ac:dyDescent="0.25">
      <c r="A4" s="51" t="s">
        <v>3</v>
      </c>
      <c r="B4" s="71">
        <v>132</v>
      </c>
      <c r="C4" s="71">
        <v>140</v>
      </c>
      <c r="D4" s="71">
        <v>82</v>
      </c>
      <c r="E4" s="71">
        <f>SUM(B4:D4)/3</f>
        <v>118</v>
      </c>
      <c r="F4" s="74">
        <v>60</v>
      </c>
      <c r="G4" s="72">
        <v>48</v>
      </c>
      <c r="H4" s="72">
        <v>57</v>
      </c>
      <c r="I4" s="72">
        <f>SUM(F4:H4)/3</f>
        <v>55</v>
      </c>
      <c r="J4" s="74">
        <v>45</v>
      </c>
      <c r="K4" s="72">
        <v>70</v>
      </c>
      <c r="L4" s="82">
        <v>58</v>
      </c>
      <c r="M4" s="72">
        <f>SUM(J4:L4)/3</f>
        <v>57.666666666666664</v>
      </c>
      <c r="N4" s="92">
        <f>((L4-K4)/K4)*100</f>
        <v>-17.142857142857142</v>
      </c>
      <c r="O4" s="92">
        <f>((L4-H4)/H4)*100</f>
        <v>1.7543859649122806</v>
      </c>
    </row>
    <row r="5" spans="1:15" ht="15.75" x14ac:dyDescent="0.25">
      <c r="A5" s="51" t="s">
        <v>26</v>
      </c>
      <c r="B5" s="71">
        <v>13</v>
      </c>
      <c r="C5" s="71">
        <v>18</v>
      </c>
      <c r="D5" s="71">
        <v>10</v>
      </c>
      <c r="E5" s="71">
        <f t="shared" ref="E5:E10" si="0">SUM(B5:D5)/3</f>
        <v>13.666666666666666</v>
      </c>
      <c r="F5" s="74">
        <v>16</v>
      </c>
      <c r="G5" s="72">
        <v>8</v>
      </c>
      <c r="H5" s="72">
        <v>11</v>
      </c>
      <c r="I5" s="72">
        <f t="shared" ref="I5:I10" si="1">SUM(F5:H5)/3</f>
        <v>11.666666666666666</v>
      </c>
      <c r="J5" s="74">
        <v>8</v>
      </c>
      <c r="K5" s="72">
        <v>15</v>
      </c>
      <c r="L5" s="82">
        <v>12</v>
      </c>
      <c r="M5" s="72">
        <f t="shared" ref="M5:M10" si="2">SUM(J5:L5)/3</f>
        <v>11.666666666666666</v>
      </c>
      <c r="N5" s="12">
        <f t="shared" ref="N5:N11" si="3">((L5-K5)/K5)*100</f>
        <v>-20</v>
      </c>
      <c r="O5" s="12">
        <f t="shared" ref="O5:O11" si="4">((L5-H5)/H5)*100</f>
        <v>9.0909090909090917</v>
      </c>
    </row>
    <row r="6" spans="1:15" ht="15.75" x14ac:dyDescent="0.25">
      <c r="A6" s="51" t="s">
        <v>24</v>
      </c>
      <c r="B6" s="71">
        <v>4</v>
      </c>
      <c r="C6" s="71">
        <v>1</v>
      </c>
      <c r="D6" s="71">
        <v>0</v>
      </c>
      <c r="E6" s="71">
        <f t="shared" si="0"/>
        <v>1.6666666666666667</v>
      </c>
      <c r="F6" s="74">
        <v>1</v>
      </c>
      <c r="G6" s="72">
        <v>0</v>
      </c>
      <c r="H6" s="72">
        <v>1</v>
      </c>
      <c r="I6" s="72">
        <f t="shared" si="1"/>
        <v>0.66666666666666663</v>
      </c>
      <c r="J6" s="74">
        <v>0</v>
      </c>
      <c r="K6" s="72">
        <v>7</v>
      </c>
      <c r="L6" s="82">
        <v>10</v>
      </c>
      <c r="M6" s="72">
        <f t="shared" si="2"/>
        <v>5.666666666666667</v>
      </c>
      <c r="N6" s="12">
        <f t="shared" si="3"/>
        <v>42.857142857142854</v>
      </c>
      <c r="O6" s="12">
        <f t="shared" si="4"/>
        <v>900</v>
      </c>
    </row>
    <row r="7" spans="1:15" ht="15.75" x14ac:dyDescent="0.25">
      <c r="A7" s="51" t="s">
        <v>22</v>
      </c>
      <c r="B7" s="71">
        <v>4</v>
      </c>
      <c r="C7" s="71">
        <v>5</v>
      </c>
      <c r="D7" s="71">
        <v>4</v>
      </c>
      <c r="E7" s="71">
        <f t="shared" si="0"/>
        <v>4.333333333333333</v>
      </c>
      <c r="F7" s="74">
        <v>3</v>
      </c>
      <c r="G7" s="72">
        <v>2</v>
      </c>
      <c r="H7" s="72">
        <v>5</v>
      </c>
      <c r="I7" s="72">
        <f t="shared" si="1"/>
        <v>3.3333333333333335</v>
      </c>
      <c r="J7" s="74">
        <v>5</v>
      </c>
      <c r="K7" s="72">
        <v>6</v>
      </c>
      <c r="L7" s="82">
        <v>5</v>
      </c>
      <c r="M7" s="72">
        <f t="shared" si="2"/>
        <v>5.333333333333333</v>
      </c>
      <c r="N7" s="12">
        <f t="shared" si="3"/>
        <v>-16.666666666666664</v>
      </c>
      <c r="O7" s="12">
        <f t="shared" si="4"/>
        <v>0</v>
      </c>
    </row>
    <row r="8" spans="1:15" ht="15.75" x14ac:dyDescent="0.25">
      <c r="A8" s="51" t="s">
        <v>38</v>
      </c>
      <c r="B8" s="79">
        <v>3</v>
      </c>
      <c r="C8" s="79">
        <v>2</v>
      </c>
      <c r="D8" s="79">
        <v>8</v>
      </c>
      <c r="E8" s="71">
        <f t="shared" si="0"/>
        <v>4.333333333333333</v>
      </c>
      <c r="F8" s="81">
        <v>1</v>
      </c>
      <c r="G8" s="82">
        <v>3</v>
      </c>
      <c r="H8" s="82">
        <v>8</v>
      </c>
      <c r="I8" s="72">
        <f t="shared" si="1"/>
        <v>4</v>
      </c>
      <c r="J8" s="81">
        <v>1</v>
      </c>
      <c r="K8" s="82">
        <v>5</v>
      </c>
      <c r="L8" s="82">
        <v>4</v>
      </c>
      <c r="M8" s="72">
        <f t="shared" si="2"/>
        <v>3.3333333333333335</v>
      </c>
      <c r="N8" s="12">
        <f t="shared" si="3"/>
        <v>-20</v>
      </c>
      <c r="O8" s="12">
        <f t="shared" si="4"/>
        <v>-50</v>
      </c>
    </row>
    <row r="9" spans="1:15" ht="15.75" x14ac:dyDescent="0.25">
      <c r="A9" s="51" t="s">
        <v>28</v>
      </c>
      <c r="B9" s="79">
        <v>8</v>
      </c>
      <c r="C9" s="79">
        <v>13</v>
      </c>
      <c r="D9" s="79">
        <v>16</v>
      </c>
      <c r="E9" s="71">
        <f t="shared" si="0"/>
        <v>12.333333333333334</v>
      </c>
      <c r="F9" s="81">
        <v>3</v>
      </c>
      <c r="G9" s="82">
        <v>3</v>
      </c>
      <c r="H9" s="82">
        <v>5</v>
      </c>
      <c r="I9" s="72">
        <f t="shared" si="1"/>
        <v>3.6666666666666665</v>
      </c>
      <c r="J9" s="81">
        <v>4</v>
      </c>
      <c r="K9" s="82">
        <v>5</v>
      </c>
      <c r="L9" s="82">
        <v>3</v>
      </c>
      <c r="M9" s="72">
        <f t="shared" si="2"/>
        <v>4</v>
      </c>
      <c r="N9" s="12">
        <f t="shared" si="3"/>
        <v>-40</v>
      </c>
      <c r="O9" s="12">
        <f t="shared" si="4"/>
        <v>-40</v>
      </c>
    </row>
    <row r="10" spans="1:15" ht="15.75" x14ac:dyDescent="0.25">
      <c r="A10" s="89" t="s">
        <v>49</v>
      </c>
      <c r="B10" s="82">
        <v>4</v>
      </c>
      <c r="C10" s="82">
        <v>4</v>
      </c>
      <c r="D10" s="82">
        <v>0</v>
      </c>
      <c r="E10" s="72">
        <f t="shared" si="0"/>
        <v>2.6666666666666665</v>
      </c>
      <c r="F10" s="81">
        <v>3</v>
      </c>
      <c r="G10" s="82">
        <v>4</v>
      </c>
      <c r="H10" s="82">
        <v>4</v>
      </c>
      <c r="I10" s="72">
        <f t="shared" si="1"/>
        <v>3.6666666666666665</v>
      </c>
      <c r="J10" s="81">
        <v>2</v>
      </c>
      <c r="K10" s="82">
        <v>2</v>
      </c>
      <c r="L10" s="82">
        <v>3</v>
      </c>
      <c r="M10" s="72">
        <f t="shared" si="2"/>
        <v>2.3333333333333335</v>
      </c>
      <c r="N10" s="12">
        <f t="shared" si="3"/>
        <v>50</v>
      </c>
      <c r="O10" s="12">
        <f t="shared" si="4"/>
        <v>-25</v>
      </c>
    </row>
    <row r="11" spans="1:15" ht="15.75" x14ac:dyDescent="0.25">
      <c r="A11" s="90" t="s">
        <v>39</v>
      </c>
      <c r="B11" s="73">
        <v>96</v>
      </c>
      <c r="C11" s="73">
        <v>97</v>
      </c>
      <c r="D11" s="73">
        <v>44</v>
      </c>
      <c r="E11" s="73">
        <v>79</v>
      </c>
      <c r="F11" s="75">
        <v>33</v>
      </c>
      <c r="G11" s="73">
        <v>28</v>
      </c>
      <c r="H11" s="73">
        <v>23</v>
      </c>
      <c r="I11" s="73">
        <v>28</v>
      </c>
      <c r="J11" s="75">
        <v>25</v>
      </c>
      <c r="K11" s="73">
        <v>30</v>
      </c>
      <c r="L11" s="73">
        <v>21</v>
      </c>
      <c r="M11" s="73">
        <v>25.333333333333332</v>
      </c>
      <c r="N11" s="12">
        <f t="shared" si="3"/>
        <v>-30</v>
      </c>
      <c r="O11" s="12">
        <f t="shared" si="4"/>
        <v>-8.695652173913043</v>
      </c>
    </row>
    <row r="12" spans="1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5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88" ht="15" customHeight="1" x14ac:dyDescent="0.25"/>
  </sheetData>
  <mergeCells count="4">
    <mergeCell ref="A2:A3"/>
    <mergeCell ref="B2:E2"/>
    <mergeCell ref="F2:I2"/>
    <mergeCell ref="J2:M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518EB-B342-4660-98A5-F2715EAB59F5}">
  <dimension ref="A1:L97"/>
  <sheetViews>
    <sheetView tabSelected="1" zoomScaleNormal="100" workbookViewId="0">
      <selection activeCell="A21" sqref="A21"/>
    </sheetView>
  </sheetViews>
  <sheetFormatPr defaultColWidth="8.7109375" defaultRowHeight="15" x14ac:dyDescent="0.25"/>
  <cols>
    <col min="1" max="1" width="27.28515625" customWidth="1"/>
    <col min="2" max="2" width="11.85546875" bestFit="1" customWidth="1"/>
    <col min="3" max="3" width="12.28515625" bestFit="1" customWidth="1"/>
    <col min="4" max="10" width="11.85546875" bestFit="1" customWidth="1"/>
    <col min="11" max="11" width="9.85546875" customWidth="1"/>
  </cols>
  <sheetData>
    <row r="1" spans="1:12" ht="15.75" x14ac:dyDescent="0.25">
      <c r="A1" s="52" t="s">
        <v>59</v>
      </c>
    </row>
    <row r="2" spans="1:12" s="103" customFormat="1" ht="15.75" x14ac:dyDescent="0.25">
      <c r="A2" s="99" t="s">
        <v>40</v>
      </c>
      <c r="B2" s="100"/>
      <c r="C2" s="101"/>
      <c r="D2" s="101"/>
      <c r="E2" s="102"/>
    </row>
    <row r="3" spans="1:12" s="103" customFormat="1" ht="15.75" x14ac:dyDescent="0.25">
      <c r="A3" s="104"/>
      <c r="B3" s="105"/>
      <c r="C3" s="106"/>
      <c r="D3" s="106"/>
      <c r="E3" s="107"/>
    </row>
    <row r="4" spans="1:12" ht="18" x14ac:dyDescent="0.25">
      <c r="A4" s="108" t="s">
        <v>41</v>
      </c>
      <c r="B4" s="109" t="s">
        <v>42</v>
      </c>
      <c r="C4" s="109" t="s">
        <v>43</v>
      </c>
      <c r="D4" s="109" t="s">
        <v>44</v>
      </c>
      <c r="E4" s="109" t="s">
        <v>45</v>
      </c>
      <c r="F4" s="109" t="s">
        <v>46</v>
      </c>
      <c r="G4" s="109" t="s">
        <v>47</v>
      </c>
      <c r="H4" s="110" t="s">
        <v>48</v>
      </c>
      <c r="I4" s="110" t="s">
        <v>58</v>
      </c>
      <c r="J4" s="110" t="s">
        <v>73</v>
      </c>
    </row>
    <row r="5" spans="1:12" ht="15.75" x14ac:dyDescent="0.25">
      <c r="A5" s="111" t="s">
        <v>74</v>
      </c>
      <c r="B5" s="112">
        <f>B6*'[1]IGPM(G4.1)'!F115</f>
        <v>89655638.667036206</v>
      </c>
      <c r="C5" s="112">
        <f>C6*'[1]IGPM(G4.1)'!F119</f>
        <v>110273329.22196624</v>
      </c>
      <c r="D5" s="112">
        <f>D6*'[1]IGPM(G4.1)'!F123</f>
        <v>71586443.858309805</v>
      </c>
      <c r="E5" s="112">
        <f>E6*'[1]IGPM(G4.1)'!F127</f>
        <v>62322452.863931343</v>
      </c>
      <c r="F5" s="112">
        <f>F6*'[1]IGPM(G4.1)'!F131</f>
        <v>40316684.352487728</v>
      </c>
      <c r="G5" s="113">
        <f>G6*'[1]IGPM(G4.1)'!F135</f>
        <v>63966064.274657659</v>
      </c>
      <c r="H5" s="113">
        <f>H6*'[1]IGPM(G4.1)'!$F139</f>
        <v>40803752.201834515</v>
      </c>
      <c r="I5" s="113">
        <f>I6*'[1]IGPM(G4.1)'!$F143</f>
        <v>64471359.453747034</v>
      </c>
      <c r="J5" s="114">
        <f>J6*'[1]IGPM(G4.1)'!F147</f>
        <v>48880129.539999999</v>
      </c>
    </row>
    <row r="6" spans="1:12" ht="15.75" x14ac:dyDescent="0.25">
      <c r="A6" s="115" t="s">
        <v>75</v>
      </c>
      <c r="B6" s="116">
        <v>58974949.259999998</v>
      </c>
      <c r="C6" s="116">
        <v>74442561.849999994</v>
      </c>
      <c r="D6" s="116">
        <v>48843980.780000009</v>
      </c>
      <c r="E6" s="116">
        <v>43875670.779999994</v>
      </c>
      <c r="F6" s="116">
        <v>29675003.41</v>
      </c>
      <c r="G6" s="117">
        <v>53093257.039999992</v>
      </c>
      <c r="H6" s="117">
        <v>37188639.219999999</v>
      </c>
      <c r="I6" s="117">
        <v>63767926.74000001</v>
      </c>
      <c r="J6" s="118">
        <v>48880129.539999999</v>
      </c>
    </row>
    <row r="7" spans="1:12" ht="9.75" customHeight="1" x14ac:dyDescent="0.25">
      <c r="A7" s="119"/>
      <c r="B7" s="120"/>
      <c r="C7" s="120"/>
      <c r="D7" s="120"/>
      <c r="E7" s="120"/>
      <c r="F7" s="120"/>
      <c r="G7" s="120"/>
      <c r="H7" s="120"/>
      <c r="I7" s="120"/>
    </row>
    <row r="8" spans="1:12" ht="15.75" x14ac:dyDescent="0.25">
      <c r="A8" s="148" t="s">
        <v>76</v>
      </c>
      <c r="B8" s="146">
        <v>2019</v>
      </c>
      <c r="C8" s="147"/>
      <c r="D8" s="147"/>
      <c r="E8" s="150">
        <v>2020</v>
      </c>
      <c r="F8" s="151"/>
      <c r="G8" s="151"/>
      <c r="H8" s="150">
        <v>2021</v>
      </c>
      <c r="I8" s="151"/>
      <c r="J8" s="151"/>
      <c r="K8" s="91" t="s">
        <v>62</v>
      </c>
      <c r="L8" s="91" t="s">
        <v>63</v>
      </c>
    </row>
    <row r="9" spans="1:12" ht="15.75" x14ac:dyDescent="0.25">
      <c r="A9" s="149"/>
      <c r="B9" s="50" t="s">
        <v>4</v>
      </c>
      <c r="C9" s="50" t="s">
        <v>5</v>
      </c>
      <c r="D9" s="50" t="s">
        <v>6</v>
      </c>
      <c r="E9" s="121" t="s">
        <v>4</v>
      </c>
      <c r="F9" s="121" t="s">
        <v>5</v>
      </c>
      <c r="G9" s="121" t="s">
        <v>6</v>
      </c>
      <c r="H9" s="121" t="s">
        <v>4</v>
      </c>
      <c r="I9" s="121" t="s">
        <v>5</v>
      </c>
      <c r="J9" s="121" t="s">
        <v>6</v>
      </c>
      <c r="K9" s="92"/>
      <c r="L9" s="92"/>
    </row>
    <row r="10" spans="1:12" ht="15.75" x14ac:dyDescent="0.25">
      <c r="A10" s="122" t="s">
        <v>74</v>
      </c>
      <c r="B10" s="123">
        <f t="shared" ref="B10:J10" si="0">B5</f>
        <v>89655638.667036206</v>
      </c>
      <c r="C10" s="123">
        <f t="shared" si="0"/>
        <v>110273329.22196624</v>
      </c>
      <c r="D10" s="123">
        <f t="shared" si="0"/>
        <v>71586443.858309805</v>
      </c>
      <c r="E10" s="124">
        <f t="shared" si="0"/>
        <v>62322452.863931343</v>
      </c>
      <c r="F10" s="124">
        <f t="shared" si="0"/>
        <v>40316684.352487728</v>
      </c>
      <c r="G10" s="124">
        <f t="shared" si="0"/>
        <v>63966064.274657659</v>
      </c>
      <c r="H10" s="124">
        <f t="shared" si="0"/>
        <v>40803752.201834515</v>
      </c>
      <c r="I10" s="124">
        <f t="shared" si="0"/>
        <v>64471359.453747034</v>
      </c>
      <c r="J10" s="124">
        <f t="shared" si="0"/>
        <v>48880129.539999999</v>
      </c>
      <c r="K10" s="7">
        <f>((J10-I10)/I10)*100</f>
        <v>-24.183187768721513</v>
      </c>
      <c r="L10" s="7">
        <f>((J10-G10)/G10)*100</f>
        <v>-23.584278485356911</v>
      </c>
    </row>
    <row r="11" spans="1:12" ht="15.75" x14ac:dyDescent="0.25">
      <c r="A11" s="54"/>
      <c r="B11" s="54"/>
      <c r="C11" s="54"/>
      <c r="D11" s="54"/>
      <c r="E11" s="125"/>
      <c r="G11" s="126"/>
    </row>
    <row r="12" spans="1:12" ht="16.5" x14ac:dyDescent="0.25">
      <c r="A12" s="119"/>
      <c r="B12" s="120"/>
      <c r="C12" s="120"/>
      <c r="D12" s="120"/>
      <c r="E12" s="120"/>
      <c r="F12" s="120"/>
      <c r="G12" s="120"/>
      <c r="H12" s="120"/>
      <c r="I12" s="120"/>
    </row>
    <row r="13" spans="1:12" ht="16.5" x14ac:dyDescent="0.25">
      <c r="A13" s="119"/>
      <c r="B13" s="120"/>
      <c r="C13" s="120"/>
      <c r="D13" s="120"/>
      <c r="E13" s="120"/>
      <c r="F13" s="120"/>
      <c r="G13" s="120"/>
      <c r="H13" s="120"/>
      <c r="I13" s="120"/>
    </row>
    <row r="14" spans="1:12" ht="16.5" x14ac:dyDescent="0.25">
      <c r="A14" s="119"/>
      <c r="B14" s="120"/>
      <c r="C14" s="120"/>
      <c r="D14" s="120"/>
      <c r="E14" s="120"/>
      <c r="F14" s="120"/>
      <c r="G14" s="120"/>
      <c r="H14" s="120"/>
      <c r="I14" s="120"/>
    </row>
    <row r="15" spans="1:12" ht="16.5" x14ac:dyDescent="0.25">
      <c r="A15" s="119"/>
      <c r="B15" s="120"/>
      <c r="C15" s="120"/>
      <c r="D15" s="120"/>
      <c r="E15" s="120"/>
      <c r="F15" s="120"/>
      <c r="G15" s="120"/>
      <c r="H15" s="120"/>
      <c r="I15" s="120"/>
    </row>
    <row r="16" spans="1:12" ht="16.5" x14ac:dyDescent="0.25">
      <c r="A16" s="119"/>
      <c r="B16" s="120"/>
      <c r="C16" s="120"/>
      <c r="D16" s="120"/>
      <c r="E16" s="120"/>
      <c r="F16" s="120"/>
      <c r="G16" s="120"/>
      <c r="H16" s="120"/>
      <c r="I16" s="120"/>
    </row>
    <row r="17" spans="1:9" ht="16.5" x14ac:dyDescent="0.25">
      <c r="A17" s="119"/>
      <c r="B17" s="120"/>
      <c r="C17" s="120"/>
      <c r="D17" s="120"/>
      <c r="E17" s="120"/>
      <c r="F17" s="120"/>
      <c r="G17" s="120"/>
      <c r="H17" s="120"/>
      <c r="I17" s="120"/>
    </row>
    <row r="18" spans="1:9" ht="16.5" x14ac:dyDescent="0.25">
      <c r="A18" s="119"/>
      <c r="B18" s="120"/>
      <c r="C18" s="120"/>
      <c r="D18" s="120"/>
      <c r="E18" s="120"/>
      <c r="F18" s="120"/>
      <c r="G18" s="120"/>
      <c r="H18" s="120"/>
      <c r="I18" s="120"/>
    </row>
    <row r="19" spans="1:9" ht="16.5" x14ac:dyDescent="0.25">
      <c r="A19" s="119"/>
      <c r="B19" s="120"/>
      <c r="C19" s="120"/>
      <c r="D19" s="120"/>
      <c r="E19" s="120"/>
      <c r="F19" s="120"/>
      <c r="G19" s="120"/>
      <c r="H19" s="120"/>
      <c r="I19" s="120"/>
    </row>
    <row r="20" spans="1:9" ht="16.5" x14ac:dyDescent="0.25">
      <c r="A20" s="119"/>
      <c r="B20" s="120"/>
      <c r="C20" s="120"/>
      <c r="D20" s="120"/>
      <c r="E20" s="120"/>
      <c r="F20" s="120"/>
      <c r="G20" s="120"/>
      <c r="H20" s="120"/>
      <c r="I20" s="120"/>
    </row>
    <row r="21" spans="1:9" ht="16.5" x14ac:dyDescent="0.25">
      <c r="A21" s="119"/>
      <c r="B21" s="120"/>
      <c r="C21" s="120"/>
      <c r="D21" s="120"/>
      <c r="E21" s="120"/>
      <c r="F21" s="120"/>
      <c r="G21" s="120"/>
      <c r="H21" s="120"/>
      <c r="I21" s="120"/>
    </row>
    <row r="22" spans="1:9" ht="16.5" x14ac:dyDescent="0.25">
      <c r="A22" s="119"/>
      <c r="B22" s="120"/>
      <c r="C22" s="120"/>
      <c r="D22" s="120"/>
      <c r="E22" s="120"/>
      <c r="F22" s="120"/>
      <c r="G22" s="120"/>
      <c r="H22" s="120"/>
      <c r="I22" s="120"/>
    </row>
    <row r="23" spans="1:9" ht="16.5" x14ac:dyDescent="0.25">
      <c r="A23" s="119"/>
      <c r="B23" s="120"/>
      <c r="C23" s="120"/>
      <c r="D23" s="120"/>
      <c r="E23" s="120"/>
      <c r="F23" s="120"/>
      <c r="G23" s="120"/>
      <c r="H23" s="120"/>
      <c r="I23" s="120"/>
    </row>
    <row r="24" spans="1:9" ht="16.5" x14ac:dyDescent="0.25">
      <c r="A24" s="119"/>
      <c r="B24" s="120"/>
      <c r="C24" s="120"/>
      <c r="D24" s="120"/>
      <c r="E24" s="120"/>
      <c r="F24" s="120"/>
      <c r="G24" s="120"/>
      <c r="H24" s="120"/>
      <c r="I24" s="120"/>
    </row>
    <row r="25" spans="1:9" ht="16.5" x14ac:dyDescent="0.25">
      <c r="A25" s="119"/>
      <c r="B25" s="120"/>
      <c r="C25" s="120"/>
      <c r="D25" s="120"/>
      <c r="E25" s="120"/>
      <c r="F25" s="120"/>
      <c r="G25" s="120"/>
      <c r="H25" s="120"/>
      <c r="I25" s="120"/>
    </row>
    <row r="26" spans="1:9" ht="16.5" x14ac:dyDescent="0.25">
      <c r="A26" s="119"/>
      <c r="B26" s="120"/>
      <c r="C26" s="120"/>
      <c r="D26" s="120"/>
      <c r="E26" s="120"/>
      <c r="F26" s="120"/>
      <c r="G26" s="120"/>
      <c r="H26" s="120"/>
      <c r="I26" s="120"/>
    </row>
    <row r="27" spans="1:9" ht="16.5" x14ac:dyDescent="0.25">
      <c r="A27" s="119"/>
      <c r="B27" s="120"/>
      <c r="C27" s="120"/>
      <c r="D27" s="120"/>
      <c r="E27" s="120"/>
      <c r="F27" s="120"/>
      <c r="G27" s="120"/>
      <c r="H27" s="120"/>
      <c r="I27" s="120"/>
    </row>
    <row r="28" spans="1:9" ht="16.5" x14ac:dyDescent="0.25">
      <c r="A28" s="119"/>
      <c r="B28" s="120"/>
      <c r="C28" s="120"/>
      <c r="D28" s="120"/>
      <c r="E28" s="120"/>
      <c r="F28" s="120"/>
      <c r="G28" s="120"/>
      <c r="H28" s="120"/>
      <c r="I28" s="120"/>
    </row>
    <row r="29" spans="1:9" ht="16.5" x14ac:dyDescent="0.25">
      <c r="A29" s="119"/>
      <c r="B29" s="120"/>
      <c r="C29" s="120"/>
      <c r="D29" s="120"/>
      <c r="E29" s="120"/>
      <c r="F29" s="120"/>
      <c r="G29" s="120"/>
      <c r="H29" s="120"/>
      <c r="I29" s="120"/>
    </row>
    <row r="30" spans="1:9" ht="16.5" x14ac:dyDescent="0.25">
      <c r="A30" s="119"/>
      <c r="B30" s="120"/>
      <c r="C30" s="120"/>
      <c r="D30" s="120"/>
      <c r="E30" s="120"/>
      <c r="F30" s="120"/>
      <c r="G30" s="120"/>
      <c r="H30" s="120"/>
      <c r="I30" s="120"/>
    </row>
    <row r="31" spans="1:9" ht="16.5" x14ac:dyDescent="0.25">
      <c r="A31" s="119"/>
      <c r="B31" s="120"/>
      <c r="C31" s="120"/>
      <c r="D31" s="120"/>
      <c r="E31" s="120"/>
      <c r="F31" s="120"/>
      <c r="G31" s="120"/>
      <c r="H31" s="120"/>
      <c r="I31" s="120"/>
    </row>
    <row r="32" spans="1:9" ht="16.5" x14ac:dyDescent="0.25">
      <c r="A32" s="119"/>
      <c r="B32" s="120"/>
      <c r="C32" s="120"/>
      <c r="D32" s="120"/>
      <c r="E32" s="120"/>
      <c r="F32" s="120"/>
      <c r="G32" s="120"/>
      <c r="H32" s="120"/>
      <c r="I32" s="120"/>
    </row>
    <row r="33" spans="1:9" ht="16.5" x14ac:dyDescent="0.25">
      <c r="A33" s="119"/>
      <c r="B33" s="120"/>
      <c r="C33" s="120"/>
      <c r="D33" s="120"/>
      <c r="E33" s="120"/>
      <c r="F33" s="120"/>
      <c r="G33" s="120"/>
      <c r="H33" s="120"/>
      <c r="I33" s="120"/>
    </row>
    <row r="34" spans="1:9" ht="16.5" x14ac:dyDescent="0.25">
      <c r="A34" s="119"/>
      <c r="B34" s="120"/>
      <c r="C34" s="120"/>
      <c r="D34" s="120"/>
      <c r="E34" s="120"/>
      <c r="F34" s="120"/>
      <c r="G34" s="120"/>
      <c r="H34" s="120"/>
      <c r="I34" s="120"/>
    </row>
    <row r="35" spans="1:9" ht="16.5" x14ac:dyDescent="0.25">
      <c r="A35" s="119"/>
      <c r="B35" s="120"/>
      <c r="C35" s="120"/>
      <c r="D35" s="120"/>
      <c r="E35" s="120"/>
      <c r="F35" s="120"/>
      <c r="G35" s="120"/>
      <c r="H35" s="120"/>
      <c r="I35" s="120"/>
    </row>
    <row r="36" spans="1:9" ht="16.5" x14ac:dyDescent="0.25">
      <c r="A36" s="119"/>
      <c r="B36" s="120"/>
      <c r="C36" s="120"/>
      <c r="D36" s="120"/>
      <c r="E36" s="120"/>
      <c r="F36" s="120"/>
      <c r="G36" s="120"/>
      <c r="H36" s="120"/>
      <c r="I36" s="120"/>
    </row>
    <row r="37" spans="1:9" ht="16.5" x14ac:dyDescent="0.25">
      <c r="A37" s="119"/>
      <c r="B37" s="120"/>
      <c r="C37" s="120"/>
      <c r="D37" s="120"/>
      <c r="E37" s="120"/>
      <c r="F37" s="120"/>
      <c r="G37" s="120"/>
      <c r="H37" s="120"/>
      <c r="I37" s="120"/>
    </row>
    <row r="38" spans="1:9" ht="15" customHeight="1" x14ac:dyDescent="0.25">
      <c r="A38" s="119"/>
      <c r="B38" s="120"/>
      <c r="C38" s="120"/>
      <c r="D38" s="120"/>
      <c r="E38" s="120"/>
      <c r="F38" s="120"/>
      <c r="G38" s="120"/>
      <c r="H38" s="120"/>
      <c r="I38" s="120"/>
    </row>
    <row r="39" spans="1:9" ht="33.75" customHeight="1" x14ac:dyDescent="0.25">
      <c r="A39" s="119"/>
      <c r="B39" s="120"/>
      <c r="C39" s="120"/>
      <c r="D39" s="120"/>
      <c r="E39" s="120"/>
      <c r="F39" s="120"/>
      <c r="G39" s="120"/>
      <c r="H39" s="120"/>
      <c r="I39" s="120"/>
    </row>
    <row r="40" spans="1:9" ht="16.5" x14ac:dyDescent="0.25">
      <c r="A40" s="119"/>
      <c r="B40" s="120"/>
      <c r="C40" s="120"/>
      <c r="D40" s="120"/>
      <c r="E40" s="120"/>
      <c r="F40" s="120"/>
      <c r="G40" s="120"/>
      <c r="H40" s="120"/>
      <c r="I40" s="120"/>
    </row>
    <row r="41" spans="1:9" ht="16.5" x14ac:dyDescent="0.25">
      <c r="A41" s="119"/>
      <c r="B41" s="120"/>
      <c r="C41" s="120"/>
      <c r="D41" s="120"/>
      <c r="E41" s="120"/>
      <c r="F41" s="120"/>
      <c r="G41" s="120"/>
      <c r="H41" s="120"/>
      <c r="I41" s="120"/>
    </row>
    <row r="42" spans="1:9" ht="16.5" x14ac:dyDescent="0.25">
      <c r="A42" s="119"/>
      <c r="B42" s="120"/>
      <c r="C42" s="120"/>
      <c r="D42" s="120"/>
      <c r="E42" s="120"/>
      <c r="F42" s="120"/>
      <c r="G42" s="120"/>
      <c r="H42" s="120"/>
      <c r="I42" s="120"/>
    </row>
    <row r="43" spans="1:9" ht="16.5" x14ac:dyDescent="0.25">
      <c r="A43" s="119"/>
      <c r="B43" s="120"/>
      <c r="C43" s="120"/>
      <c r="D43" s="120"/>
      <c r="E43" s="120"/>
      <c r="F43" s="120"/>
      <c r="G43" s="120"/>
      <c r="H43" s="120"/>
      <c r="I43" s="120"/>
    </row>
    <row r="44" spans="1:9" ht="16.5" x14ac:dyDescent="0.25">
      <c r="A44" s="119"/>
      <c r="B44" s="120"/>
      <c r="C44" s="120"/>
      <c r="D44" s="120"/>
      <c r="E44" s="120"/>
      <c r="F44" s="120"/>
      <c r="G44" s="120"/>
      <c r="H44" s="120"/>
      <c r="I44" s="120"/>
    </row>
    <row r="45" spans="1:9" ht="16.5" x14ac:dyDescent="0.25">
      <c r="A45" s="119"/>
      <c r="B45" s="120"/>
      <c r="C45" s="120"/>
      <c r="D45" s="120"/>
      <c r="E45" s="120"/>
      <c r="F45" s="120"/>
      <c r="G45" s="120"/>
      <c r="H45" s="120"/>
      <c r="I45" s="120"/>
    </row>
    <row r="46" spans="1:9" ht="16.5" x14ac:dyDescent="0.25">
      <c r="A46" s="119"/>
      <c r="B46" s="120"/>
      <c r="C46" s="120"/>
      <c r="D46" s="120"/>
      <c r="E46" s="120"/>
      <c r="F46" s="120"/>
      <c r="G46" s="120"/>
      <c r="H46" s="120"/>
      <c r="I46" s="120"/>
    </row>
    <row r="47" spans="1:9" ht="16.5" x14ac:dyDescent="0.25">
      <c r="A47" s="119"/>
      <c r="B47" s="120"/>
      <c r="C47" s="120"/>
      <c r="D47" s="120"/>
      <c r="E47" s="120"/>
      <c r="F47" s="120"/>
      <c r="G47" s="120"/>
      <c r="H47" s="120"/>
      <c r="I47" s="120"/>
    </row>
    <row r="48" spans="1:9" ht="16.5" x14ac:dyDescent="0.25">
      <c r="A48" s="119"/>
      <c r="B48" s="120"/>
      <c r="C48" s="120"/>
      <c r="D48" s="120"/>
      <c r="E48" s="120"/>
      <c r="F48" s="120"/>
      <c r="G48" s="120"/>
      <c r="H48" s="120"/>
      <c r="I48" s="120"/>
    </row>
    <row r="49" spans="1:9" ht="16.5" x14ac:dyDescent="0.25">
      <c r="A49" s="119"/>
      <c r="B49" s="120"/>
      <c r="C49" s="120"/>
      <c r="D49" s="120"/>
      <c r="E49" s="120"/>
      <c r="F49" s="120"/>
      <c r="G49" s="120"/>
      <c r="H49" s="120"/>
      <c r="I49" s="120"/>
    </row>
    <row r="50" spans="1:9" ht="16.5" x14ac:dyDescent="0.25">
      <c r="A50" s="119"/>
      <c r="B50" s="120"/>
      <c r="C50" s="120"/>
      <c r="D50" s="120"/>
      <c r="E50" s="120"/>
      <c r="F50" s="120"/>
      <c r="G50" s="120"/>
      <c r="H50" s="120"/>
      <c r="I50" s="120"/>
    </row>
    <row r="51" spans="1:9" ht="16.5" x14ac:dyDescent="0.25">
      <c r="A51" s="119"/>
      <c r="B51" s="120"/>
      <c r="C51" s="120"/>
      <c r="D51" s="120"/>
      <c r="E51" s="120"/>
      <c r="F51" s="120"/>
      <c r="G51" s="120"/>
      <c r="H51" s="120"/>
      <c r="I51" s="120"/>
    </row>
    <row r="52" spans="1:9" ht="16.5" x14ac:dyDescent="0.25">
      <c r="A52" s="119"/>
      <c r="B52" s="120"/>
      <c r="C52" s="120"/>
      <c r="D52" s="120"/>
      <c r="E52" s="120"/>
      <c r="F52" s="120"/>
      <c r="G52" s="120"/>
      <c r="H52" s="120"/>
      <c r="I52" s="120"/>
    </row>
    <row r="53" spans="1:9" ht="16.5" x14ac:dyDescent="0.25">
      <c r="A53" s="119"/>
      <c r="B53" s="120"/>
      <c r="C53" s="120"/>
      <c r="D53" s="120"/>
      <c r="E53" s="120"/>
      <c r="F53" s="120"/>
      <c r="G53" s="120"/>
      <c r="H53" s="120"/>
      <c r="I53" s="120"/>
    </row>
    <row r="54" spans="1:9" ht="16.5" x14ac:dyDescent="0.25">
      <c r="A54" s="119"/>
      <c r="B54" s="120"/>
      <c r="C54" s="120"/>
      <c r="D54" s="120"/>
      <c r="E54" s="120"/>
      <c r="F54" s="120"/>
      <c r="G54" s="120"/>
      <c r="H54" s="120"/>
      <c r="I54" s="120"/>
    </row>
    <row r="55" spans="1:9" ht="16.5" x14ac:dyDescent="0.25">
      <c r="A55" s="119"/>
      <c r="B55" s="120"/>
      <c r="C55" s="120"/>
      <c r="D55" s="120"/>
      <c r="E55" s="120"/>
      <c r="F55" s="120"/>
      <c r="G55" s="120"/>
      <c r="H55" s="120"/>
      <c r="I55" s="120"/>
    </row>
    <row r="56" spans="1:9" ht="16.5" x14ac:dyDescent="0.25">
      <c r="A56" s="119"/>
      <c r="B56" s="120"/>
      <c r="C56" s="120"/>
      <c r="D56" s="120"/>
      <c r="E56" s="120"/>
      <c r="F56" s="120"/>
      <c r="G56" s="120"/>
      <c r="H56" s="120"/>
      <c r="I56" s="120"/>
    </row>
    <row r="57" spans="1:9" ht="16.5" x14ac:dyDescent="0.25">
      <c r="A57" s="119"/>
      <c r="B57" s="120"/>
      <c r="C57" s="120"/>
      <c r="D57" s="120"/>
      <c r="E57" s="120"/>
      <c r="F57" s="120"/>
      <c r="G57" s="120"/>
      <c r="H57" s="120"/>
      <c r="I57" s="120"/>
    </row>
    <row r="58" spans="1:9" ht="16.5" x14ac:dyDescent="0.25">
      <c r="A58" s="119"/>
      <c r="B58" s="120"/>
      <c r="C58" s="120"/>
      <c r="D58" s="120"/>
      <c r="E58" s="120"/>
      <c r="F58" s="120"/>
      <c r="G58" s="120"/>
      <c r="H58" s="120"/>
      <c r="I58" s="120"/>
    </row>
    <row r="59" spans="1:9" ht="16.5" x14ac:dyDescent="0.25">
      <c r="A59" s="119"/>
      <c r="B59" s="120"/>
      <c r="C59" s="120"/>
      <c r="D59" s="120"/>
      <c r="E59" s="120"/>
      <c r="F59" s="120"/>
      <c r="G59" s="120"/>
      <c r="H59" s="120"/>
      <c r="I59" s="120"/>
    </row>
    <row r="60" spans="1:9" ht="16.5" x14ac:dyDescent="0.25">
      <c r="A60" s="119"/>
      <c r="B60" s="120"/>
      <c r="C60" s="120"/>
      <c r="D60" s="120"/>
      <c r="E60" s="120"/>
      <c r="F60" s="120"/>
      <c r="G60" s="120"/>
      <c r="H60" s="120"/>
      <c r="I60" s="120"/>
    </row>
    <row r="61" spans="1:9" ht="16.5" x14ac:dyDescent="0.25">
      <c r="A61" s="119"/>
      <c r="B61" s="120"/>
      <c r="C61" s="120"/>
      <c r="D61" s="120"/>
      <c r="E61" s="120"/>
      <c r="F61" s="120"/>
      <c r="G61" s="120"/>
      <c r="H61" s="120"/>
      <c r="I61" s="120"/>
    </row>
    <row r="62" spans="1:9" ht="16.5" x14ac:dyDescent="0.25">
      <c r="A62" s="119"/>
      <c r="B62" s="120"/>
      <c r="C62" s="120"/>
      <c r="D62" s="120"/>
      <c r="E62" s="120"/>
      <c r="F62" s="120"/>
      <c r="G62" s="120"/>
      <c r="H62" s="120"/>
      <c r="I62" s="120"/>
    </row>
    <row r="63" spans="1:9" ht="16.5" x14ac:dyDescent="0.25">
      <c r="A63" s="119"/>
      <c r="B63" s="120"/>
      <c r="C63" s="120"/>
      <c r="D63" s="120"/>
      <c r="E63" s="120"/>
      <c r="F63" s="120"/>
      <c r="G63" s="120"/>
      <c r="H63" s="120"/>
      <c r="I63" s="120"/>
    </row>
    <row r="64" spans="1:9" ht="16.5" x14ac:dyDescent="0.25">
      <c r="A64" s="119"/>
      <c r="B64" s="120"/>
      <c r="C64" s="120"/>
      <c r="D64" s="120"/>
      <c r="E64" s="120"/>
      <c r="F64" s="120"/>
      <c r="G64" s="120"/>
      <c r="H64" s="120"/>
      <c r="I64" s="120"/>
    </row>
    <row r="65" spans="1:9" ht="16.5" x14ac:dyDescent="0.25">
      <c r="A65" s="119"/>
      <c r="B65" s="120"/>
      <c r="C65" s="120"/>
      <c r="D65" s="120"/>
      <c r="E65" s="120"/>
      <c r="F65" s="120"/>
      <c r="G65" s="120"/>
      <c r="H65" s="120"/>
      <c r="I65" s="120"/>
    </row>
    <row r="66" spans="1:9" ht="16.5" x14ac:dyDescent="0.25">
      <c r="A66" s="119"/>
      <c r="B66" s="120"/>
      <c r="C66" s="120"/>
      <c r="D66" s="120"/>
      <c r="E66" s="120"/>
      <c r="F66" s="120"/>
      <c r="G66" s="120"/>
      <c r="H66" s="120"/>
      <c r="I66" s="120"/>
    </row>
    <row r="67" spans="1:9" ht="16.5" x14ac:dyDescent="0.25">
      <c r="A67" s="119"/>
      <c r="B67" s="120"/>
      <c r="C67" s="120"/>
      <c r="D67" s="120"/>
      <c r="E67" s="120"/>
      <c r="F67" s="120"/>
      <c r="G67" s="120"/>
      <c r="H67" s="120"/>
      <c r="I67" s="120"/>
    </row>
    <row r="68" spans="1:9" ht="16.5" x14ac:dyDescent="0.25">
      <c r="A68" s="119"/>
      <c r="B68" s="120"/>
      <c r="C68" s="120"/>
      <c r="D68" s="120"/>
      <c r="E68" s="120"/>
      <c r="F68" s="120"/>
      <c r="G68" s="120"/>
      <c r="H68" s="120"/>
      <c r="I68" s="120"/>
    </row>
    <row r="69" spans="1:9" ht="16.5" x14ac:dyDescent="0.25">
      <c r="A69" s="119"/>
      <c r="B69" s="120"/>
      <c r="C69" s="120"/>
      <c r="D69" s="120"/>
      <c r="E69" s="120"/>
      <c r="F69" s="120"/>
      <c r="G69" s="120"/>
      <c r="H69" s="120"/>
      <c r="I69" s="120"/>
    </row>
    <row r="70" spans="1:9" ht="16.5" x14ac:dyDescent="0.25">
      <c r="A70" s="119"/>
      <c r="B70" s="120"/>
      <c r="C70" s="120"/>
      <c r="D70" s="120"/>
      <c r="E70" s="120"/>
      <c r="F70" s="120"/>
      <c r="G70" s="120"/>
      <c r="H70" s="120"/>
      <c r="I70" s="120"/>
    </row>
    <row r="71" spans="1:9" ht="16.5" x14ac:dyDescent="0.25">
      <c r="A71" s="119"/>
      <c r="B71" s="120"/>
      <c r="C71" s="120"/>
      <c r="D71" s="120"/>
      <c r="E71" s="120"/>
      <c r="F71" s="120"/>
      <c r="G71" s="120"/>
      <c r="H71" s="120"/>
      <c r="I71" s="120"/>
    </row>
    <row r="72" spans="1:9" ht="16.5" x14ac:dyDescent="0.25">
      <c r="A72" s="119"/>
      <c r="B72" s="120"/>
      <c r="C72" s="120"/>
      <c r="D72" s="120"/>
      <c r="E72" s="120"/>
      <c r="F72" s="120"/>
      <c r="G72" s="120"/>
      <c r="H72" s="120"/>
      <c r="I72" s="120"/>
    </row>
    <row r="73" spans="1:9" ht="16.5" x14ac:dyDescent="0.25">
      <c r="A73" s="119"/>
      <c r="B73" s="120"/>
      <c r="C73" s="120"/>
      <c r="D73" s="120"/>
      <c r="E73" s="120"/>
      <c r="F73" s="120"/>
      <c r="G73" s="120"/>
      <c r="H73" s="120"/>
      <c r="I73" s="120"/>
    </row>
    <row r="74" spans="1:9" ht="16.5" x14ac:dyDescent="0.25">
      <c r="A74" s="119"/>
      <c r="B74" s="120"/>
      <c r="C74" s="120"/>
      <c r="D74" s="120"/>
      <c r="E74" s="120"/>
      <c r="F74" s="120"/>
      <c r="G74" s="120"/>
      <c r="H74" s="120"/>
      <c r="I74" s="120"/>
    </row>
    <row r="75" spans="1:9" ht="16.5" x14ac:dyDescent="0.25">
      <c r="A75" s="119"/>
      <c r="B75" s="120"/>
      <c r="C75" s="120"/>
      <c r="D75" s="120"/>
      <c r="E75" s="120"/>
      <c r="F75" s="120"/>
      <c r="G75" s="120"/>
      <c r="H75" s="120"/>
      <c r="I75" s="120"/>
    </row>
    <row r="76" spans="1:9" ht="16.5" x14ac:dyDescent="0.25">
      <c r="A76" s="119"/>
      <c r="B76" s="120"/>
      <c r="C76" s="120"/>
      <c r="D76" s="120"/>
      <c r="E76" s="120"/>
      <c r="F76" s="120"/>
      <c r="G76" s="120"/>
      <c r="H76" s="120"/>
      <c r="I76" s="120"/>
    </row>
    <row r="77" spans="1:9" ht="16.5" x14ac:dyDescent="0.25">
      <c r="A77" s="119"/>
      <c r="B77" s="120"/>
      <c r="C77" s="120"/>
      <c r="D77" s="120"/>
      <c r="E77" s="120"/>
      <c r="F77" s="120"/>
      <c r="G77" s="120"/>
      <c r="H77" s="120"/>
      <c r="I77" s="120"/>
    </row>
    <row r="78" spans="1:9" ht="16.5" x14ac:dyDescent="0.25">
      <c r="A78" s="119"/>
      <c r="B78" s="120"/>
      <c r="C78" s="120"/>
      <c r="D78" s="120"/>
      <c r="E78" s="120"/>
      <c r="F78" s="120"/>
      <c r="G78" s="120"/>
      <c r="H78" s="120"/>
      <c r="I78" s="120"/>
    </row>
    <row r="79" spans="1:9" ht="16.5" x14ac:dyDescent="0.25">
      <c r="A79" s="119"/>
      <c r="B79" s="120"/>
      <c r="C79" s="120"/>
      <c r="D79" s="120"/>
      <c r="E79" s="120"/>
      <c r="F79" s="120"/>
      <c r="G79" s="120"/>
      <c r="H79" s="120"/>
      <c r="I79" s="120"/>
    </row>
    <row r="80" spans="1:9" ht="16.5" x14ac:dyDescent="0.25">
      <c r="A80" s="119"/>
      <c r="B80" s="120"/>
      <c r="C80" s="120"/>
      <c r="D80" s="120"/>
      <c r="E80" s="120"/>
      <c r="F80" s="120"/>
      <c r="G80" s="120"/>
      <c r="H80" s="120"/>
      <c r="I80" s="120"/>
    </row>
    <row r="81" spans="1:10" ht="16.5" x14ac:dyDescent="0.25">
      <c r="A81" s="119"/>
      <c r="B81" s="120"/>
      <c r="C81" s="120"/>
      <c r="D81" s="120"/>
      <c r="E81" s="120"/>
      <c r="F81" s="120"/>
      <c r="G81" s="120"/>
      <c r="H81" s="120"/>
      <c r="I81" s="120"/>
    </row>
    <row r="82" spans="1:10" ht="16.5" x14ac:dyDescent="0.25">
      <c r="A82" s="119"/>
      <c r="B82" s="120"/>
      <c r="C82" s="120"/>
      <c r="D82" s="120"/>
      <c r="E82" s="120"/>
      <c r="F82" s="120"/>
      <c r="G82" s="120"/>
      <c r="H82" s="120"/>
      <c r="I82" s="120"/>
    </row>
    <row r="83" spans="1:10" ht="16.5" x14ac:dyDescent="0.25">
      <c r="A83" s="119"/>
      <c r="B83" s="120"/>
      <c r="C83" s="120"/>
      <c r="D83" s="120"/>
      <c r="E83" s="120"/>
      <c r="F83" s="120"/>
      <c r="G83" s="120"/>
      <c r="H83" s="120"/>
      <c r="I83" s="120"/>
    </row>
    <row r="84" spans="1:10" ht="16.5" x14ac:dyDescent="0.25">
      <c r="A84" s="119"/>
      <c r="B84" s="120"/>
      <c r="C84" s="120"/>
      <c r="D84" s="120"/>
      <c r="E84" s="120"/>
      <c r="F84" s="120"/>
      <c r="G84" s="120"/>
      <c r="H84" s="120"/>
      <c r="I84" s="120"/>
    </row>
    <row r="85" spans="1:10" ht="16.5" x14ac:dyDescent="0.25">
      <c r="A85" s="119"/>
      <c r="B85" s="120"/>
      <c r="C85" s="120"/>
      <c r="D85" s="120"/>
      <c r="E85" s="120"/>
      <c r="F85" s="120"/>
      <c r="G85" s="120"/>
      <c r="H85" s="120"/>
      <c r="I85" s="120"/>
    </row>
    <row r="86" spans="1:10" ht="16.5" x14ac:dyDescent="0.25">
      <c r="A86" s="119"/>
      <c r="B86" s="120"/>
      <c r="C86" s="120"/>
      <c r="D86" s="120"/>
      <c r="E86" s="120"/>
      <c r="F86" s="120"/>
      <c r="G86" s="120"/>
      <c r="H86" s="120"/>
      <c r="I86" s="120"/>
    </row>
    <row r="87" spans="1:10" ht="16.5" x14ac:dyDescent="0.25">
      <c r="A87" s="119"/>
      <c r="B87" s="120"/>
      <c r="C87" s="120"/>
      <c r="D87" s="120"/>
      <c r="E87" s="120"/>
      <c r="F87" s="120"/>
      <c r="G87" s="120"/>
      <c r="H87" s="120"/>
      <c r="I87" s="120"/>
    </row>
    <row r="88" spans="1:10" ht="16.5" x14ac:dyDescent="0.25">
      <c r="A88" s="119"/>
      <c r="B88" s="120"/>
      <c r="C88" s="120"/>
      <c r="D88" s="120"/>
      <c r="E88" s="120"/>
      <c r="F88" s="120"/>
      <c r="G88" s="120"/>
      <c r="H88" s="120"/>
      <c r="I88" s="120"/>
    </row>
    <row r="89" spans="1:10" ht="16.5" x14ac:dyDescent="0.25">
      <c r="A89" s="119"/>
      <c r="B89" s="120"/>
      <c r="C89" s="120"/>
      <c r="D89" s="120"/>
      <c r="E89" s="120"/>
      <c r="F89" s="120"/>
      <c r="G89" s="120"/>
      <c r="H89" s="120"/>
      <c r="I89" s="120"/>
    </row>
    <row r="90" spans="1:10" ht="16.5" x14ac:dyDescent="0.25">
      <c r="A90" s="119"/>
      <c r="B90" s="120"/>
      <c r="C90" s="120"/>
      <c r="D90" s="120"/>
      <c r="E90" s="120"/>
      <c r="F90" s="120"/>
      <c r="G90" s="120"/>
      <c r="H90" s="120"/>
      <c r="I90" s="120"/>
    </row>
    <row r="91" spans="1:10" ht="16.5" x14ac:dyDescent="0.25">
      <c r="A91" s="119"/>
      <c r="B91" s="120"/>
      <c r="C91" s="120"/>
      <c r="D91" s="120"/>
      <c r="E91" s="120"/>
      <c r="F91" s="120"/>
      <c r="G91" s="120"/>
      <c r="H91" s="120"/>
      <c r="I91" s="120"/>
    </row>
    <row r="92" spans="1:10" ht="14.45" customHeight="1" x14ac:dyDescent="0.25">
      <c r="A92" s="119"/>
      <c r="B92" s="120"/>
      <c r="C92" s="120"/>
      <c r="D92" s="120"/>
      <c r="E92" s="120"/>
      <c r="F92" s="120"/>
      <c r="G92" s="120"/>
      <c r="H92" s="120"/>
      <c r="I92" s="120"/>
    </row>
    <row r="93" spans="1:10" ht="30.6" customHeight="1" x14ac:dyDescent="0.25">
      <c r="A93" s="127"/>
      <c r="B93" s="25"/>
      <c r="C93" s="25"/>
      <c r="D93" s="25"/>
      <c r="E93" s="25"/>
      <c r="F93" s="25"/>
      <c r="G93" s="25"/>
      <c r="H93" s="25"/>
      <c r="I93" s="25"/>
    </row>
    <row r="95" spans="1:10" ht="42.6" customHeight="1" x14ac:dyDescent="0.25">
      <c r="A95" s="55"/>
    </row>
    <row r="96" spans="1:10" x14ac:dyDescent="0.25">
      <c r="B96" s="53"/>
      <c r="C96" s="53"/>
      <c r="D96" s="53"/>
      <c r="E96" s="53"/>
      <c r="F96" s="53"/>
      <c r="G96" s="53"/>
      <c r="H96" s="53"/>
      <c r="I96" s="53"/>
      <c r="J96" s="53"/>
    </row>
    <row r="97" spans="2:10" x14ac:dyDescent="0.25">
      <c r="B97" s="56"/>
      <c r="C97" s="25"/>
      <c r="D97" s="25"/>
      <c r="E97" s="25"/>
      <c r="F97" s="25"/>
      <c r="G97" s="25"/>
      <c r="H97" s="25"/>
      <c r="I97" s="25"/>
      <c r="J97" s="25"/>
    </row>
  </sheetData>
  <mergeCells count="4">
    <mergeCell ref="A8:A9"/>
    <mergeCell ref="B8:D8"/>
    <mergeCell ref="E8:G8"/>
    <mergeCell ref="H8:J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B9122-7EDC-41E0-A22E-5292F124857C}">
  <dimension ref="B1:X26"/>
  <sheetViews>
    <sheetView showGridLines="0" zoomScaleNormal="100" workbookViewId="0"/>
  </sheetViews>
  <sheetFormatPr defaultRowHeight="15" x14ac:dyDescent="0.25"/>
  <cols>
    <col min="1" max="1" width="6.42578125" customWidth="1"/>
    <col min="2" max="2" width="11.5703125" customWidth="1"/>
    <col min="3" max="3" width="7.7109375" customWidth="1"/>
    <col min="4" max="4" width="7.5703125" customWidth="1"/>
    <col min="5" max="5" width="12.140625" customWidth="1"/>
    <col min="6" max="7" width="10.5703125" customWidth="1"/>
    <col min="8" max="8" width="8.7109375" customWidth="1"/>
    <col min="9" max="9" width="8.85546875" customWidth="1"/>
    <col min="10" max="12" width="8.5703125" customWidth="1"/>
    <col min="13" max="13" width="10.5703125" customWidth="1"/>
    <col min="14" max="14" width="8.42578125" customWidth="1"/>
    <col min="15" max="15" width="9.5703125" customWidth="1"/>
    <col min="17" max="17" width="13.85546875" customWidth="1"/>
  </cols>
  <sheetData>
    <row r="1" spans="2:24" x14ac:dyDescent="0.25">
      <c r="B1" t="s">
        <v>0</v>
      </c>
    </row>
    <row r="3" spans="2:24" x14ac:dyDescent="0.25">
      <c r="C3" s="133" t="s">
        <v>2</v>
      </c>
      <c r="D3" s="133"/>
      <c r="E3" s="133"/>
      <c r="F3" s="132">
        <v>2020</v>
      </c>
      <c r="G3" s="133"/>
      <c r="H3" s="133"/>
      <c r="I3" s="132">
        <v>2021</v>
      </c>
      <c r="J3" s="133"/>
      <c r="K3" s="133"/>
      <c r="M3" s="134" t="s">
        <v>41</v>
      </c>
      <c r="N3" s="133" t="s">
        <v>2</v>
      </c>
      <c r="O3" s="133"/>
      <c r="P3" s="133"/>
      <c r="Q3" s="132">
        <v>2020</v>
      </c>
      <c r="R3" s="133"/>
      <c r="S3" s="133"/>
      <c r="T3" s="132">
        <v>2021</v>
      </c>
      <c r="U3" s="133"/>
      <c r="V3" s="133"/>
    </row>
    <row r="4" spans="2:24" x14ac:dyDescent="0.25">
      <c r="B4" s="11"/>
      <c r="C4" s="10" t="s">
        <v>4</v>
      </c>
      <c r="D4" s="10" t="s">
        <v>5</v>
      </c>
      <c r="E4" s="10" t="s">
        <v>6</v>
      </c>
      <c r="F4" s="63" t="s">
        <v>4</v>
      </c>
      <c r="G4" s="10" t="s">
        <v>5</v>
      </c>
      <c r="H4" s="10" t="s">
        <v>6</v>
      </c>
      <c r="I4" s="63" t="s">
        <v>4</v>
      </c>
      <c r="J4" s="10" t="s">
        <v>5</v>
      </c>
      <c r="K4" s="10" t="s">
        <v>6</v>
      </c>
      <c r="M4" s="135"/>
      <c r="N4" s="64" t="s">
        <v>4</v>
      </c>
      <c r="O4" s="64" t="s">
        <v>5</v>
      </c>
      <c r="P4" s="10" t="s">
        <v>6</v>
      </c>
      <c r="Q4" s="64" t="s">
        <v>4</v>
      </c>
      <c r="R4" s="64" t="s">
        <v>5</v>
      </c>
      <c r="S4" s="10" t="s">
        <v>6</v>
      </c>
      <c r="T4" s="94" t="s">
        <v>4</v>
      </c>
      <c r="U4" s="10" t="s">
        <v>5</v>
      </c>
      <c r="V4" s="95" t="s">
        <v>6</v>
      </c>
    </row>
    <row r="5" spans="2:24" x14ac:dyDescent="0.25">
      <c r="B5" t="s">
        <v>7</v>
      </c>
      <c r="C5" s="7">
        <v>72.108254601573378</v>
      </c>
      <c r="D5" s="7">
        <v>61.821448098102003</v>
      </c>
      <c r="E5" s="7">
        <v>61.641265347773135</v>
      </c>
      <c r="F5" s="7">
        <v>54.75607158074137</v>
      </c>
      <c r="G5" s="7">
        <v>68.205804749340373</v>
      </c>
      <c r="H5" s="7">
        <v>71.356387178272541</v>
      </c>
      <c r="I5" s="7">
        <v>57.718651211801898</v>
      </c>
      <c r="J5" s="7">
        <f>U5/$U$12*100</f>
        <v>76.10202746893394</v>
      </c>
      <c r="K5" s="7">
        <f>V5/$V$12*100</f>
        <v>84.042794067700669</v>
      </c>
      <c r="M5" t="s">
        <v>7</v>
      </c>
      <c r="N5" s="28">
        <v>19157</v>
      </c>
      <c r="O5" s="28">
        <v>15830</v>
      </c>
      <c r="P5" s="28">
        <v>18726</v>
      </c>
      <c r="Q5" s="28">
        <v>10281</v>
      </c>
      <c r="R5" s="28">
        <v>2585</v>
      </c>
      <c r="S5" s="28">
        <v>4519</v>
      </c>
      <c r="T5" s="28">
        <v>2191</v>
      </c>
      <c r="U5" s="28">
        <v>5818</v>
      </c>
      <c r="V5" s="28">
        <v>14847</v>
      </c>
      <c r="W5" s="12">
        <f>V5/U5</f>
        <v>2.5519078721210038</v>
      </c>
      <c r="X5">
        <f>V5/S5</f>
        <v>3.2854613852622263</v>
      </c>
    </row>
    <row r="6" spans="2:24" x14ac:dyDescent="0.25">
      <c r="B6" t="s">
        <v>8</v>
      </c>
      <c r="C6" s="7">
        <v>10.449053336846463</v>
      </c>
      <c r="D6" s="7">
        <v>22.643130516285247</v>
      </c>
      <c r="E6" s="7">
        <v>26.452483623555743</v>
      </c>
      <c r="F6" s="7">
        <v>31.955688112484022</v>
      </c>
      <c r="G6" s="7">
        <v>10.158311345646439</v>
      </c>
      <c r="H6" s="7">
        <v>3.6001894836570347</v>
      </c>
      <c r="I6" s="7">
        <v>9.6680716543730245</v>
      </c>
      <c r="J6" s="7">
        <f t="shared" ref="J6:J10" si="0">U6/$U$12*100</f>
        <v>0.87638979725310662</v>
      </c>
      <c r="K6" s="7">
        <f t="shared" ref="K6:K10" si="1">V6/$V$12*100</f>
        <v>2.0378127476508547</v>
      </c>
      <c r="M6" t="s">
        <v>8</v>
      </c>
      <c r="N6" s="28">
        <v>2776</v>
      </c>
      <c r="O6" s="28">
        <v>5798</v>
      </c>
      <c r="P6" s="28">
        <v>8036</v>
      </c>
      <c r="Q6" s="28">
        <v>6000</v>
      </c>
      <c r="R6" s="28">
        <v>385</v>
      </c>
      <c r="S6" s="28">
        <v>228</v>
      </c>
      <c r="T6" s="28">
        <v>367</v>
      </c>
      <c r="U6" s="28">
        <v>67</v>
      </c>
      <c r="V6" s="28">
        <v>360</v>
      </c>
      <c r="W6" s="12">
        <f t="shared" ref="W6:W10" si="2">V6/U6</f>
        <v>5.3731343283582094</v>
      </c>
    </row>
    <row r="7" spans="2:24" x14ac:dyDescent="0.25">
      <c r="B7" t="s">
        <v>9</v>
      </c>
      <c r="C7" s="7">
        <v>5.9321714909474164</v>
      </c>
      <c r="D7" s="7">
        <v>4.866047020229634</v>
      </c>
      <c r="E7" s="7">
        <v>3.874386912011587</v>
      </c>
      <c r="F7" s="7">
        <v>4.3619514273540689</v>
      </c>
      <c r="G7" s="7">
        <v>5.9366754617414248</v>
      </c>
      <c r="H7" s="7">
        <v>4.7844623401231638</v>
      </c>
      <c r="I7" s="7">
        <v>4.6364594309799791</v>
      </c>
      <c r="J7" s="7">
        <f t="shared" si="0"/>
        <v>2.2498364944408111</v>
      </c>
      <c r="K7" s="7">
        <f t="shared" si="1"/>
        <v>1.0245669647911242</v>
      </c>
      <c r="M7" t="s">
        <v>9</v>
      </c>
      <c r="N7" s="28">
        <v>1576</v>
      </c>
      <c r="O7" s="28">
        <v>1246</v>
      </c>
      <c r="P7" s="28">
        <v>1177</v>
      </c>
      <c r="Q7" s="28">
        <v>819</v>
      </c>
      <c r="R7" s="28">
        <v>225</v>
      </c>
      <c r="S7" s="28">
        <v>303</v>
      </c>
      <c r="T7" s="28">
        <v>176</v>
      </c>
      <c r="U7" s="28">
        <v>172</v>
      </c>
      <c r="V7" s="28">
        <v>181</v>
      </c>
      <c r="W7" s="12">
        <f t="shared" si="2"/>
        <v>1.0523255813953489</v>
      </c>
    </row>
    <row r="8" spans="2:24" x14ac:dyDescent="0.25">
      <c r="B8" t="s">
        <v>10</v>
      </c>
      <c r="C8" s="7">
        <v>2.2057439680807018</v>
      </c>
      <c r="D8" s="7">
        <v>1.9956260251503555</v>
      </c>
      <c r="E8" s="7">
        <v>1.2804898120412127</v>
      </c>
      <c r="F8" s="7">
        <v>1.1450788240306775</v>
      </c>
      <c r="G8" s="7">
        <v>3.0079155672823221</v>
      </c>
      <c r="H8" s="7">
        <v>3.7738828359387333</v>
      </c>
      <c r="I8" s="7">
        <v>2.3182297154899896</v>
      </c>
      <c r="J8" s="7">
        <f t="shared" si="0"/>
        <v>2.2629169391759318</v>
      </c>
      <c r="K8" s="7">
        <f t="shared" si="1"/>
        <v>0.49247141401562322</v>
      </c>
      <c r="M8" t="s">
        <v>10</v>
      </c>
      <c r="N8" s="28">
        <v>586</v>
      </c>
      <c r="O8" s="28">
        <v>511</v>
      </c>
      <c r="P8" s="28">
        <v>389</v>
      </c>
      <c r="Q8" s="28">
        <v>215</v>
      </c>
      <c r="R8" s="28">
        <v>114</v>
      </c>
      <c r="S8" s="28">
        <v>239</v>
      </c>
      <c r="T8" s="28">
        <v>88</v>
      </c>
      <c r="U8" s="28">
        <v>173</v>
      </c>
      <c r="V8" s="28">
        <v>87</v>
      </c>
      <c r="W8" s="12">
        <f t="shared" si="2"/>
        <v>0.50289017341040465</v>
      </c>
    </row>
    <row r="9" spans="2:24" x14ac:dyDescent="0.25">
      <c r="B9" t="s">
        <v>51</v>
      </c>
      <c r="C9" s="7">
        <v>0.96360146045846362</v>
      </c>
      <c r="D9" s="7">
        <v>0.75763492931344212</v>
      </c>
      <c r="E9" s="7">
        <v>0.5036373810856184</v>
      </c>
      <c r="F9" s="7">
        <v>0.80421815083084791</v>
      </c>
      <c r="G9" s="7">
        <v>1.4775725593667546</v>
      </c>
      <c r="H9" s="7">
        <v>2.4001263224380232</v>
      </c>
      <c r="I9" s="7">
        <v>10.853530031612223</v>
      </c>
      <c r="J9" s="7">
        <f t="shared" si="0"/>
        <v>8.2799215173315908</v>
      </c>
      <c r="K9" s="7">
        <f t="shared" si="1"/>
        <v>5.1341560058870144</v>
      </c>
      <c r="M9" t="s">
        <v>51</v>
      </c>
      <c r="N9" s="28">
        <v>256</v>
      </c>
      <c r="O9" s="28">
        <v>194</v>
      </c>
      <c r="P9" s="28">
        <v>153</v>
      </c>
      <c r="Q9" s="28">
        <v>151</v>
      </c>
      <c r="R9" s="28">
        <v>56</v>
      </c>
      <c r="S9" s="28">
        <v>152</v>
      </c>
      <c r="T9" s="28">
        <v>412</v>
      </c>
      <c r="U9" s="28">
        <v>633</v>
      </c>
      <c r="V9" s="28">
        <v>907</v>
      </c>
      <c r="W9" s="12">
        <f t="shared" si="2"/>
        <v>1.4328593996840442</v>
      </c>
    </row>
    <row r="10" spans="2:24" x14ac:dyDescent="0.25">
      <c r="B10" t="s">
        <v>12</v>
      </c>
      <c r="C10" s="7">
        <v>8.3411751420935758</v>
      </c>
      <c r="D10" s="7">
        <v>7.9161134109193165</v>
      </c>
      <c r="E10" s="7">
        <v>6.2477369235327034</v>
      </c>
      <c r="F10" s="7">
        <v>6.9769919045590116</v>
      </c>
      <c r="G10" s="7">
        <v>11.213720316622691</v>
      </c>
      <c r="H10" s="7">
        <v>14.084951839570504</v>
      </c>
      <c r="I10" s="7">
        <v>14.805057955742887</v>
      </c>
      <c r="J10" s="7">
        <f t="shared" si="0"/>
        <v>10.228907782864617</v>
      </c>
      <c r="K10" s="7">
        <f t="shared" si="1"/>
        <v>7.2681987999547157</v>
      </c>
      <c r="M10" t="s">
        <v>12</v>
      </c>
      <c r="N10" s="28">
        <v>2216</v>
      </c>
      <c r="O10" s="28">
        <v>2027</v>
      </c>
      <c r="P10" s="28">
        <v>1898</v>
      </c>
      <c r="Q10" s="28">
        <v>1310</v>
      </c>
      <c r="R10" s="28">
        <v>425</v>
      </c>
      <c r="S10" s="28">
        <v>892</v>
      </c>
      <c r="T10" s="28">
        <v>562</v>
      </c>
      <c r="U10" s="28">
        <v>782</v>
      </c>
      <c r="V10" s="28">
        <v>1284</v>
      </c>
      <c r="W10" s="12">
        <f t="shared" si="2"/>
        <v>1.6419437340153453</v>
      </c>
    </row>
    <row r="11" spans="2:24" x14ac:dyDescent="0.25">
      <c r="H11" s="11"/>
      <c r="J11" s="12"/>
      <c r="K11" s="12"/>
    </row>
    <row r="12" spans="2:24" x14ac:dyDescent="0.25">
      <c r="B12" s="11"/>
      <c r="C12" s="11"/>
      <c r="D12" s="11"/>
      <c r="E12" s="11"/>
      <c r="F12" s="11"/>
      <c r="G12" s="11"/>
      <c r="H12" s="11"/>
      <c r="K12" s="12">
        <f>K5-J5</f>
        <v>7.9407665987667286</v>
      </c>
      <c r="M12" t="s">
        <v>3</v>
      </c>
      <c r="N12" s="60">
        <v>26567</v>
      </c>
      <c r="O12" s="60">
        <v>25606</v>
      </c>
      <c r="P12" s="60">
        <v>30379</v>
      </c>
      <c r="Q12" s="60">
        <v>18776</v>
      </c>
      <c r="R12" s="60">
        <v>3790</v>
      </c>
      <c r="S12" s="60">
        <v>6333</v>
      </c>
      <c r="T12" s="60">
        <v>3796</v>
      </c>
      <c r="U12" s="60">
        <v>7645</v>
      </c>
      <c r="V12" s="60">
        <v>17666</v>
      </c>
    </row>
    <row r="13" spans="2:24" x14ac:dyDescent="0.25">
      <c r="B13" s="7"/>
      <c r="C13" s="7"/>
      <c r="D13" s="7"/>
      <c r="E13" s="7"/>
      <c r="F13" s="7"/>
      <c r="G13" s="7"/>
      <c r="H13" s="7"/>
      <c r="U13" s="1"/>
      <c r="V13" s="1"/>
    </row>
    <row r="14" spans="2:24" x14ac:dyDescent="0.25">
      <c r="B14" s="7"/>
      <c r="C14" s="7"/>
      <c r="D14" s="7"/>
    </row>
    <row r="15" spans="2:24" x14ac:dyDescent="0.25">
      <c r="B15" s="7"/>
      <c r="C15" s="7"/>
      <c r="D15" s="7"/>
    </row>
    <row r="16" spans="2:24" x14ac:dyDescent="0.25">
      <c r="B16" s="7"/>
      <c r="C16" s="7"/>
      <c r="D16" s="7"/>
      <c r="J16" t="s">
        <v>72</v>
      </c>
      <c r="N16" s="57"/>
    </row>
    <row r="17" spans="2:14" x14ac:dyDescent="0.25">
      <c r="B17" s="7"/>
      <c r="C17" s="7"/>
      <c r="D17" s="7"/>
      <c r="J17" t="s">
        <v>71</v>
      </c>
      <c r="N17" s="57"/>
    </row>
    <row r="18" spans="2:14" x14ac:dyDescent="0.25">
      <c r="J18" t="s">
        <v>52</v>
      </c>
      <c r="N18" s="57"/>
    </row>
    <row r="19" spans="2:14" x14ac:dyDescent="0.25">
      <c r="N19" s="57"/>
    </row>
    <row r="20" spans="2:14" x14ac:dyDescent="0.25">
      <c r="N20" s="57"/>
    </row>
    <row r="21" spans="2:14" x14ac:dyDescent="0.25">
      <c r="N21" s="57"/>
    </row>
    <row r="22" spans="2:14" x14ac:dyDescent="0.25">
      <c r="F22" s="65"/>
      <c r="G22" s="65"/>
      <c r="H22" s="65"/>
      <c r="I22" s="65"/>
      <c r="J22" s="65"/>
      <c r="K22" s="65"/>
      <c r="L22" s="65"/>
      <c r="M22" s="65"/>
      <c r="N22" s="57"/>
    </row>
    <row r="26" spans="2:14" x14ac:dyDescent="0.25">
      <c r="F26" s="1"/>
    </row>
  </sheetData>
  <mergeCells count="7">
    <mergeCell ref="T3:V3"/>
    <mergeCell ref="C3:E3"/>
    <mergeCell ref="F3:H3"/>
    <mergeCell ref="N3:P3"/>
    <mergeCell ref="Q3:S3"/>
    <mergeCell ref="M3:M4"/>
    <mergeCell ref="I3:K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A653-01F3-45C5-8241-2D39FC0295A7}">
  <dimension ref="B2:R18"/>
  <sheetViews>
    <sheetView zoomScaleNormal="100" workbookViewId="0"/>
  </sheetViews>
  <sheetFormatPr defaultRowHeight="15" x14ac:dyDescent="0.25"/>
  <cols>
    <col min="1" max="1" width="9.42578125" customWidth="1"/>
    <col min="2" max="2" width="12" customWidth="1"/>
    <col min="3" max="3" width="9.42578125" customWidth="1"/>
    <col min="4" max="4" width="9.85546875" customWidth="1"/>
    <col min="5" max="5" width="9.7109375" customWidth="1"/>
    <col min="8" max="8" width="10.140625" customWidth="1"/>
    <col min="16" max="16" width="22.42578125" customWidth="1"/>
    <col min="17" max="17" width="10.140625" customWidth="1"/>
    <col min="18" max="18" width="10.85546875" customWidth="1"/>
    <col min="19" max="19" width="9.42578125" customWidth="1"/>
    <col min="20" max="20" width="8.85546875" customWidth="1"/>
    <col min="21" max="21" width="9.5703125" customWidth="1"/>
    <col min="22" max="22" width="9.140625" customWidth="1"/>
    <col min="23" max="23" width="9.28515625" customWidth="1"/>
    <col min="24" max="24" width="10.5703125" customWidth="1"/>
    <col min="25" max="25" width="8.5703125" customWidth="1"/>
    <col min="26" max="26" width="8.28515625" customWidth="1"/>
    <col min="27" max="27" width="8" customWidth="1"/>
    <col min="28" max="28" width="9.5703125" customWidth="1"/>
    <col min="30" max="30" width="13.85546875" customWidth="1"/>
  </cols>
  <sheetData>
    <row r="2" spans="2:18" x14ac:dyDescent="0.25">
      <c r="B2" s="62"/>
      <c r="C2" s="136">
        <v>2020</v>
      </c>
      <c r="D2" s="136"/>
      <c r="E2" s="136"/>
      <c r="F2" s="136" t="s">
        <v>13</v>
      </c>
      <c r="G2" s="136"/>
      <c r="H2" s="136"/>
    </row>
    <row r="3" spans="2:18" x14ac:dyDescent="0.25">
      <c r="C3" s="15" t="s">
        <v>4</v>
      </c>
      <c r="D3" s="15" t="s">
        <v>14</v>
      </c>
      <c r="E3" s="15" t="s">
        <v>6</v>
      </c>
      <c r="F3" s="15" t="s">
        <v>4</v>
      </c>
      <c r="G3" s="15" t="s">
        <v>14</v>
      </c>
      <c r="H3" s="15" t="s">
        <v>6</v>
      </c>
    </row>
    <row r="4" spans="2:18" x14ac:dyDescent="0.25">
      <c r="B4" t="s">
        <v>15</v>
      </c>
      <c r="C4" s="7">
        <v>89.758201959948863</v>
      </c>
      <c r="D4" s="7">
        <v>80.844327176781007</v>
      </c>
      <c r="E4" s="7">
        <v>73.724932891204801</v>
      </c>
      <c r="F4" s="7">
        <v>61.037934668071657</v>
      </c>
      <c r="G4" s="7">
        <f>G13/$G$18*100</f>
        <v>76.429038587311965</v>
      </c>
      <c r="H4" s="7">
        <f>H13/$H$18*100</f>
        <v>86.70327182157817</v>
      </c>
      <c r="Q4" s="15">
        <v>1</v>
      </c>
      <c r="R4" t="s">
        <v>53</v>
      </c>
    </row>
    <row r="5" spans="2:18" x14ac:dyDescent="0.25">
      <c r="B5" t="s">
        <v>16</v>
      </c>
      <c r="C5" s="7">
        <v>0.20771197273114617</v>
      </c>
      <c r="D5" s="7">
        <v>0.10554089709762532</v>
      </c>
      <c r="E5" s="7">
        <v>0.25264487604610769</v>
      </c>
      <c r="F5" s="7">
        <v>0.21074815595363539</v>
      </c>
      <c r="G5" s="7">
        <f t="shared" ref="G5:G8" si="0">G14/$G$18*100</f>
        <v>0.15696533682145192</v>
      </c>
      <c r="H5" s="7">
        <f t="shared" ref="H5:H8" si="1">H14/$H$18*100</f>
        <v>6.7927091588361826E-2</v>
      </c>
      <c r="Q5" s="15">
        <v>2</v>
      </c>
      <c r="R5" t="s">
        <v>54</v>
      </c>
    </row>
    <row r="6" spans="2:18" x14ac:dyDescent="0.25">
      <c r="B6" t="s">
        <v>17</v>
      </c>
      <c r="C6" s="7">
        <v>8.4629314017895183</v>
      </c>
      <c r="D6" s="7">
        <v>16.83377308707124</v>
      </c>
      <c r="E6" s="7">
        <v>23.117006158218853</v>
      </c>
      <c r="F6" s="7">
        <v>28.424657534246577</v>
      </c>
      <c r="G6" s="7">
        <f t="shared" si="0"/>
        <v>21.059516023544798</v>
      </c>
      <c r="H6" s="7">
        <f t="shared" si="1"/>
        <v>12.215555303973735</v>
      </c>
      <c r="Q6" s="15">
        <v>3</v>
      </c>
      <c r="R6" t="s">
        <v>55</v>
      </c>
    </row>
    <row r="7" spans="2:18" x14ac:dyDescent="0.25">
      <c r="B7" t="s">
        <v>18</v>
      </c>
      <c r="C7" s="7">
        <v>0.86812952705581592</v>
      </c>
      <c r="D7" s="7">
        <v>1.5831134564643801</v>
      </c>
      <c r="E7" s="7">
        <v>1.9737880941102164</v>
      </c>
      <c r="F7" s="7">
        <v>8.5616438356164384</v>
      </c>
      <c r="G7" s="7">
        <f t="shared" si="0"/>
        <v>1.7527795945062132</v>
      </c>
      <c r="H7" s="7">
        <f t="shared" si="1"/>
        <v>0.67927091588361821</v>
      </c>
      <c r="Q7" s="15">
        <v>4</v>
      </c>
      <c r="R7" t="s">
        <v>56</v>
      </c>
    </row>
    <row r="8" spans="2:18" x14ac:dyDescent="0.25">
      <c r="B8" s="14" t="s">
        <v>19</v>
      </c>
      <c r="C8" s="7">
        <v>0.70302513847464854</v>
      </c>
      <c r="D8" s="7">
        <v>0.63324538258575191</v>
      </c>
      <c r="E8" s="7">
        <v>0.93162798042002204</v>
      </c>
      <c r="F8" s="7">
        <v>1.7650158061116965</v>
      </c>
      <c r="G8" s="7">
        <f t="shared" si="0"/>
        <v>0.60170045781556569</v>
      </c>
      <c r="H8" s="7">
        <f t="shared" si="1"/>
        <v>0.33397486697611228</v>
      </c>
    </row>
    <row r="9" spans="2:18" x14ac:dyDescent="0.25">
      <c r="C9" s="12"/>
      <c r="D9" s="12"/>
      <c r="E9" s="12"/>
      <c r="F9" s="12"/>
      <c r="G9" s="12"/>
      <c r="H9" s="12"/>
    </row>
    <row r="11" spans="2:18" x14ac:dyDescent="0.25">
      <c r="C11" s="137">
        <v>2020</v>
      </c>
      <c r="D11" s="137"/>
      <c r="E11" s="137"/>
      <c r="F11" s="57" t="s">
        <v>13</v>
      </c>
    </row>
    <row r="12" spans="2:18" x14ac:dyDescent="0.25">
      <c r="C12" s="15" t="s">
        <v>4</v>
      </c>
      <c r="D12" s="15" t="s">
        <v>14</v>
      </c>
      <c r="E12" s="15" t="s">
        <v>6</v>
      </c>
      <c r="F12" s="15" t="s">
        <v>4</v>
      </c>
      <c r="G12" s="15" t="s">
        <v>14</v>
      </c>
      <c r="H12" s="15" t="s">
        <v>6</v>
      </c>
    </row>
    <row r="13" spans="2:18" ht="17.25" x14ac:dyDescent="0.25">
      <c r="B13" t="s">
        <v>15</v>
      </c>
      <c r="C13" s="66">
        <v>16853</v>
      </c>
      <c r="D13" s="66">
        <v>3064</v>
      </c>
      <c r="E13" s="66">
        <v>4669</v>
      </c>
      <c r="F13" s="66">
        <v>2317</v>
      </c>
      <c r="G13" s="96">
        <v>5843</v>
      </c>
      <c r="H13" s="96">
        <v>15317</v>
      </c>
    </row>
    <row r="14" spans="2:18" ht="17.25" x14ac:dyDescent="0.25">
      <c r="B14" t="s">
        <v>16</v>
      </c>
      <c r="C14" s="66">
        <v>39</v>
      </c>
      <c r="D14" s="66">
        <v>4</v>
      </c>
      <c r="E14" s="66">
        <v>16</v>
      </c>
      <c r="F14" s="66">
        <v>8</v>
      </c>
      <c r="G14" s="96">
        <v>12</v>
      </c>
      <c r="H14" s="96">
        <v>12</v>
      </c>
    </row>
    <row r="15" spans="2:18" ht="17.25" x14ac:dyDescent="0.25">
      <c r="B15" t="s">
        <v>17</v>
      </c>
      <c r="C15" s="66">
        <v>1589</v>
      </c>
      <c r="D15" s="66">
        <v>638</v>
      </c>
      <c r="E15" s="66">
        <v>1464</v>
      </c>
      <c r="F15" s="66">
        <v>1079</v>
      </c>
      <c r="G15" s="96">
        <v>1610</v>
      </c>
      <c r="H15" s="96">
        <v>2158</v>
      </c>
    </row>
    <row r="16" spans="2:18" ht="17.25" x14ac:dyDescent="0.25">
      <c r="B16" t="s">
        <v>18</v>
      </c>
      <c r="C16" s="66">
        <v>163</v>
      </c>
      <c r="D16" s="66">
        <v>60</v>
      </c>
      <c r="E16" s="66">
        <v>125</v>
      </c>
      <c r="F16" s="66">
        <v>325</v>
      </c>
      <c r="G16" s="96">
        <v>134</v>
      </c>
      <c r="H16" s="96">
        <v>120</v>
      </c>
    </row>
    <row r="17" spans="2:8" ht="17.25" x14ac:dyDescent="0.25">
      <c r="B17" s="14" t="s">
        <v>19</v>
      </c>
      <c r="C17" s="66">
        <v>132</v>
      </c>
      <c r="D17" s="66">
        <v>24</v>
      </c>
      <c r="E17" s="66">
        <v>59</v>
      </c>
      <c r="F17" s="66">
        <v>67</v>
      </c>
      <c r="G17" s="96">
        <v>46</v>
      </c>
      <c r="H17" s="96">
        <v>59</v>
      </c>
    </row>
    <row r="18" spans="2:8" x14ac:dyDescent="0.25">
      <c r="B18" s="67" t="s">
        <v>3</v>
      </c>
      <c r="C18" s="68">
        <v>18776</v>
      </c>
      <c r="D18" s="68">
        <v>3790</v>
      </c>
      <c r="E18" s="68">
        <v>6333</v>
      </c>
      <c r="F18" s="68">
        <v>3796</v>
      </c>
      <c r="G18" s="68">
        <f>SUM(G13:G17)</f>
        <v>7645</v>
      </c>
      <c r="H18" s="68">
        <f>SUM(H13:H17)</f>
        <v>17666</v>
      </c>
    </row>
  </sheetData>
  <mergeCells count="3">
    <mergeCell ref="C2:E2"/>
    <mergeCell ref="C11:E11"/>
    <mergeCell ref="F2:H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84E6-3285-4F4E-839D-EEEA49EE5627}">
  <dimension ref="A1:V44"/>
  <sheetViews>
    <sheetView zoomScale="85" zoomScaleNormal="85" workbookViewId="0">
      <selection activeCell="N9" sqref="N9:N15"/>
    </sheetView>
  </sheetViews>
  <sheetFormatPr defaultRowHeight="15" x14ac:dyDescent="0.25"/>
  <cols>
    <col min="1" max="1" width="13.7109375" customWidth="1"/>
    <col min="2" max="2" width="12" customWidth="1"/>
    <col min="3" max="13" width="9.85546875" bestFit="1" customWidth="1"/>
    <col min="14" max="14" width="10.140625" customWidth="1"/>
    <col min="15" max="17" width="9.85546875" customWidth="1"/>
    <col min="18" max="19" width="9.85546875" bestFit="1" customWidth="1"/>
    <col min="20" max="21" width="10.42578125" customWidth="1"/>
  </cols>
  <sheetData>
    <row r="1" spans="1:22" ht="33" customHeight="1" x14ac:dyDescent="0.25">
      <c r="A1" s="152" t="s">
        <v>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22" ht="15" customHeight="1" x14ac:dyDescent="0.25">
      <c r="A2" s="153" t="s">
        <v>78</v>
      </c>
      <c r="B2" s="153"/>
      <c r="C2" s="153"/>
      <c r="D2" s="153"/>
      <c r="E2" s="153"/>
      <c r="F2" s="153"/>
      <c r="G2" s="153"/>
      <c r="H2" s="153"/>
      <c r="I2" s="154"/>
      <c r="J2" s="154"/>
      <c r="K2" s="154"/>
      <c r="L2" s="154"/>
      <c r="M2" s="154"/>
    </row>
    <row r="3" spans="1:22" ht="15.75" x14ac:dyDescent="0.25">
      <c r="A3" s="155"/>
      <c r="B3" s="155"/>
      <c r="C3" s="156" t="s">
        <v>79</v>
      </c>
      <c r="D3" s="156" t="s">
        <v>80</v>
      </c>
      <c r="E3" s="156" t="s">
        <v>81</v>
      </c>
      <c r="F3" s="156" t="s">
        <v>82</v>
      </c>
      <c r="G3" s="156" t="s">
        <v>83</v>
      </c>
      <c r="H3" s="156" t="s">
        <v>84</v>
      </c>
      <c r="I3" s="156" t="s">
        <v>85</v>
      </c>
      <c r="J3" s="156" t="s">
        <v>86</v>
      </c>
      <c r="K3" s="156" t="s">
        <v>87</v>
      </c>
      <c r="L3" s="157" t="s">
        <v>88</v>
      </c>
      <c r="M3" s="157" t="s">
        <v>89</v>
      </c>
      <c r="N3" s="157" t="s">
        <v>90</v>
      </c>
      <c r="P3" s="158" t="s">
        <v>91</v>
      </c>
      <c r="Q3" s="158" t="s">
        <v>92</v>
      </c>
    </row>
    <row r="4" spans="1:22" ht="16.5" thickBot="1" x14ac:dyDescent="0.3">
      <c r="A4" s="159" t="s">
        <v>3</v>
      </c>
      <c r="B4" s="160" t="s">
        <v>93</v>
      </c>
      <c r="C4" s="161">
        <v>25093</v>
      </c>
      <c r="D4" s="161">
        <v>24125</v>
      </c>
      <c r="E4" s="161">
        <v>25235</v>
      </c>
      <c r="F4" s="161">
        <v>30522</v>
      </c>
      <c r="G4" s="161">
        <v>31555</v>
      </c>
      <c r="H4" s="161">
        <v>33573</v>
      </c>
      <c r="I4" s="161">
        <v>33169</v>
      </c>
      <c r="J4" s="161">
        <v>27018</v>
      </c>
      <c r="K4" s="162">
        <v>42315</v>
      </c>
      <c r="L4" s="162">
        <v>43283</v>
      </c>
      <c r="M4" s="162">
        <v>42334</v>
      </c>
      <c r="N4" s="162">
        <v>44425</v>
      </c>
      <c r="P4" s="163">
        <f>L4/K4</f>
        <v>1.0228760486825004</v>
      </c>
      <c r="Q4" s="163">
        <f>L4/I4</f>
        <v>1.3049232717296271</v>
      </c>
    </row>
    <row r="5" spans="1:22" ht="16.5" thickBot="1" x14ac:dyDescent="0.3">
      <c r="A5" s="159"/>
      <c r="B5" s="160" t="s">
        <v>94</v>
      </c>
      <c r="C5" s="161">
        <v>20733</v>
      </c>
      <c r="D5" s="161">
        <v>20256</v>
      </c>
      <c r="E5" s="161">
        <v>20369</v>
      </c>
      <c r="F5" s="161">
        <v>25051</v>
      </c>
      <c r="G5" s="161">
        <v>24837</v>
      </c>
      <c r="H5" s="161">
        <v>24314</v>
      </c>
      <c r="I5" s="161">
        <v>30068</v>
      </c>
      <c r="J5" s="161">
        <v>20574</v>
      </c>
      <c r="K5" s="162">
        <v>27165</v>
      </c>
      <c r="L5" s="162">
        <v>35976</v>
      </c>
      <c r="M5" s="162">
        <v>46632</v>
      </c>
      <c r="N5" s="162">
        <v>42458</v>
      </c>
      <c r="P5" s="163">
        <f>L5/K5</f>
        <v>1.324351187189398</v>
      </c>
      <c r="Q5" s="163">
        <f>L5/I5</f>
        <v>1.1964879606225889</v>
      </c>
    </row>
    <row r="6" spans="1:22" ht="15.75" x14ac:dyDescent="0.25">
      <c r="A6" s="159"/>
      <c r="B6" s="160" t="s">
        <v>95</v>
      </c>
      <c r="C6" s="161">
        <f t="shared" ref="C6:N6" si="0">C4-C5</f>
        <v>4360</v>
      </c>
      <c r="D6" s="161">
        <f t="shared" si="0"/>
        <v>3869</v>
      </c>
      <c r="E6" s="161">
        <f t="shared" si="0"/>
        <v>4866</v>
      </c>
      <c r="F6" s="161">
        <f t="shared" si="0"/>
        <v>5471</v>
      </c>
      <c r="G6" s="161">
        <f t="shared" si="0"/>
        <v>6718</v>
      </c>
      <c r="H6" s="161">
        <f t="shared" si="0"/>
        <v>9259</v>
      </c>
      <c r="I6" s="161">
        <f t="shared" si="0"/>
        <v>3101</v>
      </c>
      <c r="J6" s="161">
        <f t="shared" si="0"/>
        <v>6444</v>
      </c>
      <c r="K6" s="161">
        <f t="shared" si="0"/>
        <v>15150</v>
      </c>
      <c r="L6" s="161">
        <f t="shared" si="0"/>
        <v>7307</v>
      </c>
      <c r="M6" s="161">
        <f t="shared" si="0"/>
        <v>-4298</v>
      </c>
      <c r="N6" s="161">
        <f t="shared" si="0"/>
        <v>1967</v>
      </c>
      <c r="P6" s="163">
        <f>L6/K6</f>
        <v>0.48231023102310233</v>
      </c>
      <c r="Q6" s="163">
        <f>L6/I6</f>
        <v>2.3563366655917446</v>
      </c>
    </row>
    <row r="7" spans="1:22" ht="14.45" customHeight="1" thickBot="1" x14ac:dyDescent="0.3">
      <c r="A7" s="164"/>
      <c r="B7" s="165"/>
      <c r="C7" s="165"/>
      <c r="D7" s="165"/>
      <c r="E7" s="165"/>
      <c r="F7" s="165"/>
      <c r="G7" s="165"/>
      <c r="H7" s="165"/>
      <c r="I7" s="161"/>
      <c r="J7" s="161"/>
      <c r="K7" s="161"/>
      <c r="L7" s="161"/>
      <c r="M7" s="161"/>
      <c r="N7" s="166"/>
      <c r="O7" s="166"/>
      <c r="Q7" s="162"/>
      <c r="R7" s="162"/>
    </row>
    <row r="8" spans="1:22" ht="14.45" customHeight="1" thickBot="1" x14ac:dyDescent="0.3">
      <c r="A8" s="164"/>
      <c r="B8" s="165"/>
      <c r="C8" s="165"/>
      <c r="D8" s="165"/>
      <c r="E8" s="165"/>
      <c r="F8" s="165"/>
      <c r="G8" s="165"/>
      <c r="H8" s="165"/>
      <c r="I8" s="161"/>
      <c r="J8" s="161"/>
      <c r="K8" s="161"/>
      <c r="L8" s="161"/>
      <c r="M8" s="161"/>
      <c r="O8" s="161"/>
      <c r="Q8" s="162"/>
      <c r="R8" s="162"/>
    </row>
    <row r="9" spans="1:22" ht="14.45" customHeight="1" thickBot="1" x14ac:dyDescent="0.3">
      <c r="A9" s="164"/>
      <c r="B9" s="165"/>
      <c r="C9" s="165"/>
      <c r="D9" s="165"/>
      <c r="E9" s="165"/>
      <c r="F9" s="165"/>
      <c r="G9" s="165"/>
      <c r="H9" s="165"/>
      <c r="I9" s="161"/>
      <c r="J9" s="161"/>
      <c r="K9" s="161"/>
      <c r="L9" s="161"/>
      <c r="M9" s="161"/>
      <c r="O9" s="161"/>
      <c r="Q9" s="162"/>
      <c r="R9" s="162"/>
      <c r="U9" s="167"/>
    </row>
    <row r="10" spans="1:22" ht="14.45" customHeight="1" x14ac:dyDescent="0.25">
      <c r="A10" s="164"/>
      <c r="B10" s="165"/>
      <c r="C10" s="165"/>
      <c r="D10" s="165"/>
      <c r="E10" s="165"/>
      <c r="F10" s="165"/>
      <c r="G10" s="165"/>
      <c r="H10" s="165"/>
      <c r="I10" s="168"/>
      <c r="J10" s="168"/>
      <c r="K10" s="168"/>
      <c r="L10" s="168"/>
      <c r="M10" s="168"/>
    </row>
    <row r="11" spans="1:22" ht="14.45" customHeight="1" x14ac:dyDescent="0.25">
      <c r="A11" s="164"/>
      <c r="B11" s="165"/>
      <c r="C11" s="165"/>
      <c r="D11" s="165"/>
      <c r="E11" s="165"/>
      <c r="F11" s="165"/>
      <c r="G11" s="165"/>
      <c r="H11" s="165"/>
      <c r="I11" s="168"/>
      <c r="J11" s="168"/>
      <c r="K11" s="168"/>
      <c r="L11" s="168"/>
      <c r="M11" s="168"/>
    </row>
    <row r="12" spans="1:22" ht="14.45" customHeight="1" x14ac:dyDescent="0.25">
      <c r="A12" s="164"/>
      <c r="B12" s="165"/>
      <c r="C12" s="165"/>
      <c r="D12" s="165"/>
      <c r="E12" s="165"/>
      <c r="F12" s="165"/>
      <c r="G12" s="165"/>
      <c r="H12" s="165"/>
      <c r="I12" s="168"/>
      <c r="J12" s="168"/>
      <c r="K12" s="168"/>
      <c r="L12" s="168"/>
      <c r="M12" s="168"/>
    </row>
    <row r="13" spans="1:22" ht="14.45" customHeight="1" x14ac:dyDescent="0.25">
      <c r="A13" s="164"/>
      <c r="B13" s="165"/>
      <c r="C13" s="165"/>
      <c r="D13" s="165"/>
      <c r="E13" s="165"/>
      <c r="F13" s="165"/>
      <c r="G13" s="165"/>
      <c r="H13" s="165"/>
      <c r="I13" s="168"/>
      <c r="J13" s="168"/>
      <c r="K13" s="168"/>
      <c r="L13" s="168"/>
      <c r="M13" s="168"/>
      <c r="N13" s="169"/>
    </row>
    <row r="14" spans="1:22" ht="14.45" customHeight="1" x14ac:dyDescent="0.25">
      <c r="A14" s="164"/>
      <c r="B14" s="165"/>
      <c r="C14" s="165"/>
      <c r="D14" s="165"/>
      <c r="E14" s="165"/>
      <c r="F14" s="165"/>
      <c r="G14" s="165"/>
      <c r="H14" s="165"/>
      <c r="I14" s="168"/>
      <c r="J14" s="168"/>
      <c r="K14" s="168"/>
      <c r="L14" s="168"/>
      <c r="M14" s="168"/>
      <c r="N14" s="52"/>
    </row>
    <row r="15" spans="1:22" ht="14.45" customHeight="1" x14ac:dyDescent="0.25">
      <c r="A15" s="164"/>
      <c r="B15" s="165"/>
      <c r="C15" s="165"/>
      <c r="D15" s="165"/>
      <c r="E15" s="165"/>
      <c r="F15" s="165"/>
      <c r="G15" s="165"/>
      <c r="H15" s="165"/>
      <c r="I15" s="168"/>
      <c r="J15" s="168"/>
      <c r="K15" s="168"/>
      <c r="L15" s="168"/>
      <c r="M15" s="168"/>
      <c r="N15" s="52"/>
      <c r="O15" s="160"/>
      <c r="P15" s="160"/>
      <c r="Q15" s="160"/>
      <c r="R15" s="160"/>
      <c r="S15" s="160"/>
      <c r="T15" s="160"/>
    </row>
    <row r="16" spans="1:22" ht="14.45" customHeight="1" x14ac:dyDescent="0.25">
      <c r="A16" s="164"/>
      <c r="B16" s="165"/>
      <c r="C16" s="165"/>
      <c r="D16" s="165"/>
      <c r="E16" s="165"/>
      <c r="F16" s="165"/>
      <c r="G16" s="165"/>
      <c r="H16" s="165"/>
      <c r="I16" s="168"/>
      <c r="J16" s="168"/>
      <c r="K16" s="168"/>
      <c r="L16" s="168"/>
      <c r="M16" s="168"/>
      <c r="O16" s="160"/>
      <c r="P16" s="160"/>
      <c r="Q16" s="160"/>
      <c r="R16" s="160"/>
      <c r="S16" s="160"/>
      <c r="T16" s="160"/>
      <c r="U16" s="170"/>
      <c r="V16" s="171"/>
    </row>
    <row r="17" spans="1:22" ht="14.45" customHeight="1" x14ac:dyDescent="0.25">
      <c r="A17" s="164"/>
      <c r="B17" s="165"/>
      <c r="C17" s="165"/>
      <c r="D17" s="165"/>
      <c r="E17" s="165"/>
      <c r="F17" s="165"/>
      <c r="G17" s="165"/>
      <c r="H17" s="165"/>
      <c r="I17" s="168"/>
      <c r="J17" s="168"/>
      <c r="K17" s="168"/>
      <c r="L17" s="168"/>
      <c r="M17" s="168"/>
      <c r="N17" s="160"/>
      <c r="O17" s="160"/>
      <c r="P17" s="160"/>
      <c r="Q17" s="160"/>
      <c r="R17" s="160"/>
      <c r="S17" s="160"/>
      <c r="T17" s="160"/>
      <c r="U17" s="170"/>
      <c r="V17" s="171"/>
    </row>
    <row r="18" spans="1:22" ht="14.45" customHeight="1" x14ac:dyDescent="0.25">
      <c r="A18" s="164"/>
      <c r="B18" s="165"/>
      <c r="C18" s="165"/>
      <c r="D18" s="165"/>
      <c r="E18" s="165"/>
      <c r="F18" s="165"/>
      <c r="G18" s="165"/>
      <c r="H18" s="165"/>
      <c r="I18" s="168"/>
      <c r="J18" s="168"/>
      <c r="K18" s="168"/>
      <c r="L18" s="168"/>
      <c r="M18" s="168"/>
      <c r="N18" s="160"/>
      <c r="O18" s="160"/>
      <c r="P18" s="160"/>
      <c r="Q18" s="160"/>
      <c r="R18" s="160"/>
      <c r="S18" s="160"/>
      <c r="T18" s="160"/>
      <c r="U18" s="171"/>
      <c r="V18" s="171"/>
    </row>
    <row r="19" spans="1:22" ht="14.45" customHeight="1" x14ac:dyDescent="0.25">
      <c r="A19" s="164"/>
      <c r="B19" s="165"/>
      <c r="C19" s="165"/>
      <c r="D19" s="165"/>
      <c r="E19" s="165"/>
      <c r="F19" s="165"/>
      <c r="G19" s="165"/>
      <c r="H19" s="165"/>
      <c r="I19" s="168"/>
      <c r="J19" s="168"/>
      <c r="K19" s="168"/>
      <c r="L19" s="168"/>
      <c r="M19" s="168"/>
      <c r="N19" s="160"/>
      <c r="O19" s="160"/>
      <c r="P19" s="160"/>
      <c r="Q19" s="160"/>
      <c r="R19" s="160"/>
      <c r="S19" s="160"/>
      <c r="T19" s="160"/>
    </row>
    <row r="20" spans="1:22" ht="14.45" customHeight="1" x14ac:dyDescent="0.25">
      <c r="A20" s="164"/>
      <c r="B20" s="165"/>
      <c r="C20" s="165"/>
      <c r="D20" s="165"/>
      <c r="E20" s="165"/>
      <c r="F20" s="165"/>
      <c r="G20" s="165"/>
      <c r="H20" s="165"/>
      <c r="I20" s="168"/>
      <c r="J20" s="168"/>
      <c r="K20" s="168"/>
      <c r="L20" s="168"/>
      <c r="M20" s="168"/>
      <c r="N20" s="160"/>
      <c r="O20" s="160"/>
      <c r="P20" s="160"/>
      <c r="Q20" s="160"/>
      <c r="R20" s="160"/>
      <c r="S20" s="160"/>
      <c r="T20" s="160"/>
    </row>
    <row r="21" spans="1:22" ht="14.45" customHeight="1" x14ac:dyDescent="0.25">
      <c r="A21" s="164"/>
      <c r="B21" s="165"/>
      <c r="C21" s="165"/>
      <c r="D21" s="165"/>
      <c r="E21" s="165"/>
      <c r="F21" s="165"/>
      <c r="G21" s="165"/>
      <c r="H21" s="165"/>
      <c r="I21" s="168"/>
      <c r="J21" s="168"/>
      <c r="K21" s="168"/>
      <c r="L21" s="168"/>
      <c r="M21" s="168"/>
      <c r="N21" s="160"/>
      <c r="O21" s="160"/>
      <c r="P21" s="160"/>
      <c r="Q21" s="160"/>
      <c r="R21" s="160"/>
      <c r="S21" s="160"/>
      <c r="T21" s="160"/>
    </row>
    <row r="22" spans="1:22" ht="14.45" customHeight="1" x14ac:dyDescent="0.25">
      <c r="A22" s="164"/>
      <c r="B22" s="165"/>
      <c r="C22" s="165"/>
      <c r="D22" s="165"/>
      <c r="E22" s="165"/>
      <c r="F22" s="165"/>
      <c r="G22" s="165"/>
      <c r="H22" s="165"/>
      <c r="I22" s="168"/>
      <c r="J22" s="168"/>
      <c r="K22" s="168"/>
      <c r="L22" s="168"/>
      <c r="M22" s="168"/>
    </row>
    <row r="23" spans="1:22" ht="14.45" customHeight="1" x14ac:dyDescent="0.25">
      <c r="A23" s="164"/>
      <c r="B23" s="165"/>
      <c r="C23" s="165"/>
      <c r="D23" s="165"/>
      <c r="E23" s="165"/>
      <c r="F23" s="165"/>
      <c r="G23" s="165"/>
      <c r="H23" s="165"/>
      <c r="I23" s="168"/>
      <c r="J23" s="168"/>
      <c r="K23" s="168"/>
      <c r="L23" s="168"/>
      <c r="M23" s="168"/>
    </row>
    <row r="24" spans="1:22" ht="14.45" customHeight="1" x14ac:dyDescent="0.25">
      <c r="A24" s="164"/>
      <c r="B24" s="165"/>
      <c r="C24" s="165"/>
      <c r="D24" s="165"/>
      <c r="E24" s="165"/>
      <c r="F24" s="165"/>
      <c r="G24" s="165"/>
      <c r="H24" s="165"/>
      <c r="I24" s="168"/>
      <c r="J24" s="168"/>
      <c r="K24" s="168"/>
      <c r="L24" s="168"/>
      <c r="M24" s="168"/>
    </row>
    <row r="25" spans="1:22" ht="14.45" customHeight="1" x14ac:dyDescent="0.25">
      <c r="A25" s="164"/>
      <c r="B25" s="165"/>
      <c r="C25" s="165"/>
      <c r="D25" s="165"/>
      <c r="E25" s="165"/>
      <c r="F25" s="165"/>
      <c r="G25" s="165"/>
      <c r="H25" s="165"/>
      <c r="I25" s="168"/>
      <c r="J25" s="168"/>
      <c r="K25" s="168"/>
      <c r="L25" s="168"/>
      <c r="M25" s="168"/>
    </row>
    <row r="26" spans="1:22" ht="14.45" customHeight="1" x14ac:dyDescent="0.25">
      <c r="A26" s="164"/>
      <c r="B26" s="165"/>
      <c r="C26" s="165"/>
      <c r="D26" s="165"/>
      <c r="E26" s="165"/>
      <c r="F26" s="165"/>
      <c r="G26" s="165"/>
      <c r="H26" s="165"/>
      <c r="I26" s="168"/>
      <c r="J26" s="168"/>
      <c r="K26" s="168"/>
      <c r="L26" s="168"/>
      <c r="M26" s="168"/>
    </row>
    <row r="27" spans="1:22" ht="14.45" customHeight="1" x14ac:dyDescent="0.25">
      <c r="A27" s="164"/>
      <c r="B27" s="165"/>
      <c r="C27" s="165"/>
      <c r="D27" s="165"/>
      <c r="E27" s="165"/>
      <c r="F27" s="165"/>
      <c r="G27" s="165"/>
      <c r="H27" s="165"/>
      <c r="I27" s="168"/>
      <c r="J27" s="168"/>
      <c r="K27" s="168"/>
      <c r="L27" s="168"/>
      <c r="M27" s="168"/>
    </row>
    <row r="28" spans="1:22" ht="20.100000000000001" customHeight="1" x14ac:dyDescent="0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</row>
    <row r="30" spans="1:22" ht="15.75" x14ac:dyDescent="0.25">
      <c r="B30" s="165"/>
      <c r="C30" s="165"/>
      <c r="D30" s="165"/>
      <c r="E30" s="165"/>
      <c r="F30" s="165"/>
      <c r="G30" s="165"/>
      <c r="H30" s="165"/>
    </row>
    <row r="31" spans="1:22" ht="15.75" x14ac:dyDescent="0.25">
      <c r="B31" s="26"/>
      <c r="C31" s="26"/>
      <c r="D31" s="26"/>
      <c r="E31" s="26"/>
      <c r="F31" s="26"/>
      <c r="G31" s="26"/>
      <c r="H31" s="26"/>
      <c r="I31" s="161"/>
      <c r="J31" s="161"/>
      <c r="K31" s="161"/>
      <c r="L31" s="161"/>
      <c r="M31" s="161"/>
    </row>
    <row r="32" spans="1:22" ht="15.75" x14ac:dyDescent="0.25">
      <c r="I32" s="168"/>
      <c r="J32" s="168"/>
      <c r="K32" s="168"/>
      <c r="L32" s="168"/>
      <c r="M32" s="168"/>
    </row>
    <row r="33" spans="9:13" ht="15.75" x14ac:dyDescent="0.25">
      <c r="I33" s="168"/>
      <c r="J33" s="168"/>
      <c r="K33" s="168"/>
      <c r="L33" s="168"/>
      <c r="M33" s="168"/>
    </row>
    <row r="34" spans="9:13" ht="15.75" x14ac:dyDescent="0.25">
      <c r="I34" s="168"/>
      <c r="J34" s="168"/>
      <c r="K34" s="168"/>
      <c r="L34" s="168"/>
      <c r="M34" s="168"/>
    </row>
    <row r="35" spans="9:13" ht="15.75" x14ac:dyDescent="0.25">
      <c r="I35" s="168"/>
      <c r="J35" s="168"/>
      <c r="K35" s="168"/>
      <c r="L35" s="168"/>
      <c r="M35" s="168"/>
    </row>
    <row r="36" spans="9:13" ht="15.75" x14ac:dyDescent="0.25">
      <c r="I36" s="168"/>
      <c r="J36" s="168"/>
      <c r="K36" s="168"/>
      <c r="L36" s="168"/>
      <c r="M36" s="168"/>
    </row>
    <row r="37" spans="9:13" ht="15.75" x14ac:dyDescent="0.25">
      <c r="I37" s="168"/>
      <c r="J37" s="168"/>
      <c r="K37" s="168"/>
      <c r="L37" s="168"/>
      <c r="M37" s="168"/>
    </row>
    <row r="38" spans="9:13" ht="15.75" x14ac:dyDescent="0.25">
      <c r="I38" s="168"/>
      <c r="J38" s="168"/>
      <c r="K38" s="168"/>
      <c r="L38" s="168"/>
      <c r="M38" s="168"/>
    </row>
    <row r="44" spans="9:13" ht="22.5" customHeight="1" x14ac:dyDescent="0.25"/>
  </sheetData>
  <mergeCells count="12">
    <mergeCell ref="A13:A15"/>
    <mergeCell ref="A16:A18"/>
    <mergeCell ref="A19:A21"/>
    <mergeCell ref="A22:A24"/>
    <mergeCell ref="A25:A27"/>
    <mergeCell ref="A28:M28"/>
    <mergeCell ref="A1:M1"/>
    <mergeCell ref="I2:K2"/>
    <mergeCell ref="L2:M2"/>
    <mergeCell ref="A4:A6"/>
    <mergeCell ref="A7:A9"/>
    <mergeCell ref="A10:A1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9F3DA-186B-4282-809A-59C0A668AE63}">
  <dimension ref="A1:U23"/>
  <sheetViews>
    <sheetView zoomScale="85" zoomScaleNormal="85" workbookViewId="0">
      <selection activeCell="N1" sqref="N1:N1048576"/>
    </sheetView>
  </sheetViews>
  <sheetFormatPr defaultRowHeight="15" x14ac:dyDescent="0.25"/>
  <cols>
    <col min="1" max="1" width="22.5703125" customWidth="1"/>
    <col min="2" max="8" width="10.42578125" customWidth="1"/>
    <col min="9" max="9" width="11.42578125" customWidth="1"/>
    <col min="10" max="10" width="10.28515625" customWidth="1"/>
    <col min="11" max="11" width="9.85546875" bestFit="1" customWidth="1"/>
    <col min="12" max="13" width="9.7109375" customWidth="1"/>
  </cols>
  <sheetData>
    <row r="1" spans="1:21" ht="33" customHeight="1" x14ac:dyDescent="0.25">
      <c r="A1" s="173" t="s">
        <v>77</v>
      </c>
      <c r="B1" s="174"/>
      <c r="C1" s="174"/>
      <c r="D1" s="174"/>
      <c r="E1" s="174"/>
      <c r="F1" s="174"/>
      <c r="G1" s="174"/>
      <c r="H1" s="174"/>
    </row>
    <row r="2" spans="1:21" ht="15.75" x14ac:dyDescent="0.25">
      <c r="A2" s="165" t="s">
        <v>96</v>
      </c>
    </row>
    <row r="3" spans="1:21" ht="15.75" x14ac:dyDescent="0.25">
      <c r="A3" s="165"/>
      <c r="B3" s="156" t="s">
        <v>79</v>
      </c>
      <c r="C3" s="156" t="s">
        <v>80</v>
      </c>
      <c r="D3" s="156" t="s">
        <v>81</v>
      </c>
      <c r="E3" s="156" t="s">
        <v>82</v>
      </c>
      <c r="F3" s="156" t="s">
        <v>83</v>
      </c>
      <c r="G3" s="156" t="s">
        <v>84</v>
      </c>
      <c r="H3" s="156" t="s">
        <v>85</v>
      </c>
      <c r="I3" s="156" t="s">
        <v>86</v>
      </c>
      <c r="J3" s="156" t="s">
        <v>87</v>
      </c>
      <c r="K3" s="157" t="s">
        <v>88</v>
      </c>
      <c r="L3" s="157" t="s">
        <v>89</v>
      </c>
      <c r="M3" s="157" t="s">
        <v>90</v>
      </c>
      <c r="N3" s="175"/>
    </row>
    <row r="4" spans="1:21" ht="15.75" x14ac:dyDescent="0.25">
      <c r="A4" s="26" t="s">
        <v>3</v>
      </c>
      <c r="B4" s="161">
        <v>4360</v>
      </c>
      <c r="C4" s="161">
        <v>3869</v>
      </c>
      <c r="D4" s="161">
        <v>4866</v>
      </c>
      <c r="E4" s="161">
        <v>5471</v>
      </c>
      <c r="F4" s="161">
        <v>6718</v>
      </c>
      <c r="G4" s="161">
        <v>9259</v>
      </c>
      <c r="H4" s="161">
        <v>3054</v>
      </c>
      <c r="I4" s="161">
        <v>6393</v>
      </c>
      <c r="J4" s="161">
        <v>15042</v>
      </c>
      <c r="K4" s="176">
        <v>7161</v>
      </c>
      <c r="L4" s="176">
        <v>-4406</v>
      </c>
      <c r="M4" s="176">
        <v>1967</v>
      </c>
      <c r="N4" s="175"/>
      <c r="O4" s="175"/>
    </row>
    <row r="5" spans="1:21" ht="15.75" x14ac:dyDescent="0.25">
      <c r="A5" t="s">
        <v>97</v>
      </c>
      <c r="B5" s="168">
        <v>1056</v>
      </c>
      <c r="C5" s="168">
        <v>1843</v>
      </c>
      <c r="D5" s="168">
        <v>2180</v>
      </c>
      <c r="E5" s="168">
        <v>3339</v>
      </c>
      <c r="F5" s="168">
        <v>4634</v>
      </c>
      <c r="G5" s="168">
        <v>5704</v>
      </c>
      <c r="H5" s="168">
        <v>2759</v>
      </c>
      <c r="I5" s="168">
        <v>2779</v>
      </c>
      <c r="J5" s="168">
        <v>7248</v>
      </c>
      <c r="K5" s="177">
        <v>6294</v>
      </c>
      <c r="L5" s="177">
        <v>8134</v>
      </c>
      <c r="M5" s="177">
        <v>8215</v>
      </c>
      <c r="O5" s="175"/>
    </row>
    <row r="6" spans="1:21" ht="16.5" thickBot="1" x14ac:dyDescent="0.3">
      <c r="A6" t="s">
        <v>98</v>
      </c>
      <c r="B6" s="168">
        <v>3476</v>
      </c>
      <c r="C6" s="168">
        <v>2760</v>
      </c>
      <c r="D6" s="168">
        <v>3456</v>
      </c>
      <c r="E6" s="168">
        <v>2948</v>
      </c>
      <c r="F6" s="168">
        <v>2557</v>
      </c>
      <c r="G6" s="168">
        <v>4108</v>
      </c>
      <c r="H6" s="168">
        <v>1221</v>
      </c>
      <c r="I6" s="168">
        <v>4697</v>
      </c>
      <c r="J6" s="168">
        <v>7719</v>
      </c>
      <c r="K6" s="177">
        <v>882</v>
      </c>
      <c r="L6" s="177">
        <v>-12515</v>
      </c>
      <c r="M6" s="177">
        <v>-6749</v>
      </c>
      <c r="O6" s="175"/>
      <c r="P6" s="162"/>
      <c r="Q6" s="162"/>
      <c r="R6" s="162"/>
      <c r="S6" s="162"/>
      <c r="T6" s="162"/>
      <c r="U6" s="162"/>
    </row>
    <row r="7" spans="1:21" ht="15.75" x14ac:dyDescent="0.25">
      <c r="A7" t="s">
        <v>99</v>
      </c>
      <c r="B7" s="168">
        <v>104</v>
      </c>
      <c r="C7" s="168">
        <v>111</v>
      </c>
      <c r="D7" s="168">
        <v>95</v>
      </c>
      <c r="E7" s="168">
        <v>-74</v>
      </c>
      <c r="F7" s="168">
        <v>144</v>
      </c>
      <c r="G7" s="168">
        <v>237</v>
      </c>
      <c r="H7" s="168">
        <v>-356</v>
      </c>
      <c r="I7" s="168">
        <v>-8</v>
      </c>
      <c r="J7" s="168">
        <v>278</v>
      </c>
      <c r="K7" s="177">
        <v>69</v>
      </c>
      <c r="L7" s="177">
        <v>-83</v>
      </c>
      <c r="M7" s="177">
        <v>-41</v>
      </c>
      <c r="O7" s="175"/>
    </row>
    <row r="8" spans="1:21" ht="15.75" x14ac:dyDescent="0.25">
      <c r="A8" t="s">
        <v>100</v>
      </c>
      <c r="B8" s="168">
        <v>-1</v>
      </c>
      <c r="C8" s="168">
        <v>3</v>
      </c>
      <c r="D8" s="168">
        <v>-5</v>
      </c>
      <c r="E8" s="168">
        <v>1</v>
      </c>
      <c r="F8" s="168">
        <v>5</v>
      </c>
      <c r="G8" s="168">
        <v>-3</v>
      </c>
      <c r="H8" s="168">
        <v>2</v>
      </c>
      <c r="I8" s="168">
        <v>-11</v>
      </c>
      <c r="J8" s="168">
        <v>-4</v>
      </c>
      <c r="K8" s="177">
        <v>7</v>
      </c>
      <c r="L8" s="177">
        <v>-3</v>
      </c>
      <c r="M8" s="177">
        <v>4</v>
      </c>
    </row>
    <row r="9" spans="1:21" ht="15.75" x14ac:dyDescent="0.25">
      <c r="A9" t="s">
        <v>101</v>
      </c>
      <c r="B9" s="168">
        <v>106</v>
      </c>
      <c r="C9" s="168">
        <v>-80</v>
      </c>
      <c r="D9" s="168">
        <v>-147</v>
      </c>
      <c r="E9" s="168">
        <v>-243</v>
      </c>
      <c r="F9" s="168">
        <v>46</v>
      </c>
      <c r="G9" s="168">
        <v>-64</v>
      </c>
      <c r="H9" s="168">
        <v>-202</v>
      </c>
      <c r="I9" s="168">
        <v>-125</v>
      </c>
      <c r="J9" s="168">
        <v>73</v>
      </c>
      <c r="K9" s="177">
        <v>-40</v>
      </c>
      <c r="L9" s="177">
        <v>222</v>
      </c>
      <c r="M9" s="177">
        <v>426</v>
      </c>
      <c r="O9" s="178"/>
    </row>
    <row r="10" spans="1:21" ht="15.75" x14ac:dyDescent="0.25">
      <c r="A10" t="s">
        <v>102</v>
      </c>
      <c r="B10" s="168">
        <v>37</v>
      </c>
      <c r="C10" s="168">
        <v>-130</v>
      </c>
      <c r="D10" s="168">
        <v>-1</v>
      </c>
      <c r="E10" s="168">
        <v>-3</v>
      </c>
      <c r="F10" s="168">
        <v>-43</v>
      </c>
      <c r="G10" s="168">
        <v>-37</v>
      </c>
      <c r="H10" s="168">
        <v>11</v>
      </c>
      <c r="I10" s="168">
        <v>-176</v>
      </c>
      <c r="J10" s="168">
        <v>35</v>
      </c>
      <c r="K10" s="177">
        <v>52</v>
      </c>
      <c r="L10" s="177">
        <v>-13</v>
      </c>
      <c r="M10" s="177">
        <v>56</v>
      </c>
      <c r="O10" s="178"/>
    </row>
    <row r="11" spans="1:21" ht="15.75" x14ac:dyDescent="0.25">
      <c r="A11" t="s">
        <v>103</v>
      </c>
      <c r="B11" s="168">
        <v>-374</v>
      </c>
      <c r="C11" s="168">
        <v>-603</v>
      </c>
      <c r="D11" s="168">
        <v>-570</v>
      </c>
      <c r="E11" s="168">
        <v>-363</v>
      </c>
      <c r="F11" s="168">
        <v>-446</v>
      </c>
      <c r="G11" s="168">
        <v>-522</v>
      </c>
      <c r="H11" s="168">
        <v>-385</v>
      </c>
      <c r="I11" s="168">
        <v>-761</v>
      </c>
      <c r="J11" s="168">
        <v>-306</v>
      </c>
      <c r="K11" s="177">
        <v>-97</v>
      </c>
      <c r="L11" s="177">
        <v>-143</v>
      </c>
      <c r="M11" s="177">
        <v>56</v>
      </c>
      <c r="O11" s="178"/>
    </row>
    <row r="12" spans="1:21" ht="15.75" customHeight="1" x14ac:dyDescent="0.25">
      <c r="A12" s="179" t="s">
        <v>104</v>
      </c>
      <c r="B12" s="179"/>
      <c r="C12" s="179"/>
      <c r="D12" s="179"/>
      <c r="E12" s="179"/>
      <c r="F12" s="179"/>
      <c r="G12" s="179"/>
      <c r="H12" s="179"/>
      <c r="I12" s="179"/>
      <c r="K12" s="180"/>
      <c r="L12" s="180"/>
      <c r="M12" s="180"/>
      <c r="O12" s="178"/>
    </row>
    <row r="13" spans="1:21" ht="16.5" thickBot="1" x14ac:dyDescent="0.3">
      <c r="A13" s="181" t="s">
        <v>105</v>
      </c>
      <c r="K13" s="180"/>
      <c r="L13" s="180"/>
      <c r="M13" s="180"/>
      <c r="O13" s="178"/>
    </row>
    <row r="14" spans="1:21" ht="15.75" x14ac:dyDescent="0.25">
      <c r="M14" s="182"/>
    </row>
    <row r="15" spans="1:21" ht="15.75" x14ac:dyDescent="0.25">
      <c r="B15" s="161"/>
      <c r="C15" s="161"/>
      <c r="D15" s="161"/>
      <c r="E15" s="161"/>
      <c r="F15" s="161"/>
      <c r="G15" s="161"/>
      <c r="H15" s="161"/>
      <c r="I15" s="161"/>
    </row>
    <row r="16" spans="1:21" ht="22.5" customHeight="1" x14ac:dyDescent="0.25">
      <c r="B16" s="168"/>
      <c r="C16" s="168"/>
      <c r="D16" s="168"/>
      <c r="E16" s="168"/>
      <c r="F16" s="168"/>
      <c r="G16" s="168"/>
      <c r="H16" s="168"/>
      <c r="I16" s="168"/>
    </row>
    <row r="17" spans="2:14" ht="15.75" x14ac:dyDescent="0.25">
      <c r="B17" s="168"/>
      <c r="C17" s="168"/>
      <c r="D17" s="168"/>
      <c r="E17" s="168"/>
      <c r="F17" s="168"/>
      <c r="G17" s="168"/>
      <c r="H17" s="168"/>
      <c r="I17" s="168"/>
    </row>
    <row r="18" spans="2:14" ht="15.75" x14ac:dyDescent="0.25">
      <c r="B18" s="168"/>
      <c r="C18" s="168"/>
      <c r="D18" s="168"/>
      <c r="E18" s="168"/>
      <c r="F18" s="168"/>
      <c r="G18" s="168"/>
      <c r="H18" s="168"/>
      <c r="I18" s="168"/>
      <c r="N18" s="168"/>
    </row>
    <row r="19" spans="2:14" ht="15.75" x14ac:dyDescent="0.25">
      <c r="B19" s="168"/>
      <c r="C19" s="168"/>
      <c r="D19" s="168"/>
      <c r="E19" s="168"/>
      <c r="F19" s="168"/>
      <c r="G19" s="168"/>
      <c r="H19" s="168"/>
      <c r="I19" s="168"/>
      <c r="N19" s="168"/>
    </row>
    <row r="20" spans="2:14" ht="15.75" x14ac:dyDescent="0.25">
      <c r="B20" s="168"/>
      <c r="C20" s="168"/>
      <c r="D20" s="168"/>
      <c r="E20" s="168"/>
      <c r="F20" s="168"/>
      <c r="G20" s="168"/>
      <c r="H20" s="168"/>
      <c r="I20" s="168"/>
      <c r="N20" s="168"/>
    </row>
    <row r="21" spans="2:14" ht="15.75" x14ac:dyDescent="0.25">
      <c r="B21" s="168"/>
      <c r="C21" s="168"/>
      <c r="D21" s="168"/>
      <c r="E21" s="168"/>
      <c r="F21" s="168"/>
      <c r="G21" s="168"/>
      <c r="H21" s="168"/>
      <c r="I21" s="168"/>
      <c r="N21" s="168"/>
    </row>
    <row r="22" spans="2:14" ht="15.75" x14ac:dyDescent="0.25">
      <c r="B22" s="168"/>
      <c r="C22" s="168"/>
      <c r="D22" s="168"/>
      <c r="E22" s="168"/>
      <c r="F22" s="168"/>
      <c r="G22" s="168"/>
      <c r="H22" s="168"/>
      <c r="I22" s="168"/>
      <c r="N22" s="168"/>
    </row>
    <row r="23" spans="2:14" ht="15.75" x14ac:dyDescent="0.25">
      <c r="N23" s="168"/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4DD6A-CC1C-45FC-A1FB-8F672370C19F}">
  <dimension ref="A1:O33"/>
  <sheetViews>
    <sheetView zoomScale="85" zoomScaleNormal="85" workbookViewId="0">
      <selection activeCell="A16" sqref="A16:A20"/>
    </sheetView>
  </sheetViews>
  <sheetFormatPr defaultRowHeight="15" x14ac:dyDescent="0.25"/>
  <cols>
    <col min="1" max="1" width="46.85546875" customWidth="1"/>
    <col min="2" max="5" width="13" customWidth="1"/>
    <col min="6" max="6" width="8.5703125" bestFit="1" customWidth="1"/>
    <col min="7" max="15" width="15.28515625" bestFit="1" customWidth="1"/>
    <col min="17" max="17" width="10.42578125" customWidth="1"/>
  </cols>
  <sheetData>
    <row r="1" spans="1:15" ht="22.5" customHeight="1" thickBot="1" x14ac:dyDescent="0.3">
      <c r="A1" s="193" t="s">
        <v>121</v>
      </c>
      <c r="H1" s="194"/>
      <c r="I1" s="194"/>
      <c r="J1" s="194"/>
      <c r="K1" s="194"/>
      <c r="L1" s="183"/>
      <c r="M1" s="183"/>
      <c r="N1" s="183"/>
      <c r="O1" s="183"/>
    </row>
    <row r="3" spans="1:15" ht="16.5" thickBot="1" x14ac:dyDescent="0.3">
      <c r="A3" s="195" t="s">
        <v>122</v>
      </c>
      <c r="B3" s="196" t="s">
        <v>48</v>
      </c>
      <c r="C3" s="196" t="s">
        <v>58</v>
      </c>
      <c r="D3" s="196" t="s">
        <v>73</v>
      </c>
    </row>
    <row r="4" spans="1:15" ht="15.75" x14ac:dyDescent="0.25">
      <c r="A4" s="182" t="s">
        <v>3</v>
      </c>
      <c r="B4" s="197">
        <v>7307</v>
      </c>
      <c r="C4" s="197">
        <v>-4298</v>
      </c>
      <c r="D4" s="197">
        <v>1967</v>
      </c>
    </row>
    <row r="5" spans="1:15" ht="15.75" x14ac:dyDescent="0.25">
      <c r="A5" s="198" t="s">
        <v>123</v>
      </c>
      <c r="B5" s="199">
        <v>-436</v>
      </c>
      <c r="C5" s="199">
        <v>-180</v>
      </c>
      <c r="D5" s="199">
        <v>1872</v>
      </c>
    </row>
    <row r="6" spans="1:15" ht="15.75" x14ac:dyDescent="0.25">
      <c r="A6" s="198" t="s">
        <v>124</v>
      </c>
      <c r="B6" s="199">
        <v>42</v>
      </c>
      <c r="C6" s="199">
        <v>231</v>
      </c>
      <c r="D6" s="199">
        <v>882</v>
      </c>
    </row>
    <row r="7" spans="1:15" ht="15.75" x14ac:dyDescent="0.25">
      <c r="A7" s="198" t="s">
        <v>125</v>
      </c>
      <c r="B7" s="199">
        <v>439</v>
      </c>
      <c r="C7" s="199">
        <v>608</v>
      </c>
      <c r="D7" s="199">
        <v>586</v>
      </c>
    </row>
    <row r="8" spans="1:15" ht="15.75" x14ac:dyDescent="0.25">
      <c r="A8" s="198" t="s">
        <v>126</v>
      </c>
      <c r="B8" s="199">
        <v>622</v>
      </c>
      <c r="C8" s="199">
        <v>37</v>
      </c>
      <c r="D8" s="199">
        <v>307</v>
      </c>
    </row>
    <row r="9" spans="1:15" ht="15.75" x14ac:dyDescent="0.25">
      <c r="A9" s="198" t="s">
        <v>127</v>
      </c>
      <c r="B9" s="199">
        <v>55</v>
      </c>
      <c r="C9" s="199">
        <v>94</v>
      </c>
      <c r="D9" s="199">
        <v>169</v>
      </c>
    </row>
    <row r="10" spans="1:15" ht="31.5" x14ac:dyDescent="0.25">
      <c r="A10" s="198" t="s">
        <v>128</v>
      </c>
      <c r="B10" s="199">
        <v>199</v>
      </c>
      <c r="C10" s="199">
        <v>-105</v>
      </c>
      <c r="D10" s="199">
        <v>-148</v>
      </c>
    </row>
    <row r="11" spans="1:15" ht="15.75" x14ac:dyDescent="0.25">
      <c r="A11" s="198" t="s">
        <v>129</v>
      </c>
      <c r="B11" s="199">
        <v>119</v>
      </c>
      <c r="C11" s="199">
        <v>-62</v>
      </c>
      <c r="D11" s="199">
        <v>-264</v>
      </c>
    </row>
    <row r="12" spans="1:15" ht="15.75" x14ac:dyDescent="0.25">
      <c r="A12" s="198" t="s">
        <v>130</v>
      </c>
      <c r="B12" s="199">
        <v>771</v>
      </c>
      <c r="C12" s="199">
        <v>-395</v>
      </c>
      <c r="D12" s="199">
        <v>-489</v>
      </c>
    </row>
    <row r="13" spans="1:15" ht="15.75" x14ac:dyDescent="0.25">
      <c r="A13" s="198" t="s">
        <v>131</v>
      </c>
      <c r="B13" s="199">
        <v>1406</v>
      </c>
      <c r="C13" s="199">
        <v>-2298</v>
      </c>
      <c r="D13" s="199">
        <v>-546</v>
      </c>
    </row>
    <row r="14" spans="1:15" ht="15.75" x14ac:dyDescent="0.25">
      <c r="A14" s="198" t="s">
        <v>132</v>
      </c>
      <c r="B14" s="199">
        <v>1957</v>
      </c>
      <c r="C14" s="199">
        <v>-2175</v>
      </c>
      <c r="D14" s="199">
        <v>-1104</v>
      </c>
    </row>
    <row r="16" spans="1:15" ht="15.75" x14ac:dyDescent="0.25">
      <c r="A16" s="52"/>
    </row>
    <row r="17" spans="1:4" ht="15.75" x14ac:dyDescent="0.25">
      <c r="A17" s="52"/>
    </row>
    <row r="18" spans="1:4" ht="15.75" x14ac:dyDescent="0.25">
      <c r="A18" s="52"/>
    </row>
    <row r="19" spans="1:4" ht="15.75" x14ac:dyDescent="0.25">
      <c r="A19" s="52"/>
    </row>
    <row r="20" spans="1:4" x14ac:dyDescent="0.25">
      <c r="A20" s="189"/>
    </row>
    <row r="24" spans="1:4" x14ac:dyDescent="0.25">
      <c r="A24" t="s">
        <v>3</v>
      </c>
      <c r="B24">
        <v>7307</v>
      </c>
      <c r="C24">
        <v>-4298</v>
      </c>
      <c r="D24">
        <v>1967</v>
      </c>
    </row>
    <row r="25" spans="1:4" x14ac:dyDescent="0.25">
      <c r="A25" t="s">
        <v>129</v>
      </c>
      <c r="B25">
        <v>119</v>
      </c>
      <c r="C25">
        <v>-62</v>
      </c>
      <c r="D25">
        <v>-264</v>
      </c>
    </row>
    <row r="26" spans="1:4" x14ac:dyDescent="0.25">
      <c r="A26" t="s">
        <v>126</v>
      </c>
      <c r="B26">
        <v>622</v>
      </c>
      <c r="C26">
        <v>37</v>
      </c>
      <c r="D26">
        <v>307</v>
      </c>
    </row>
    <row r="27" spans="1:4" x14ac:dyDescent="0.25">
      <c r="A27" t="s">
        <v>133</v>
      </c>
      <c r="B27">
        <v>439</v>
      </c>
      <c r="C27">
        <v>608</v>
      </c>
      <c r="D27">
        <v>586</v>
      </c>
    </row>
    <row r="28" spans="1:4" x14ac:dyDescent="0.25">
      <c r="A28" t="s">
        <v>134</v>
      </c>
      <c r="B28">
        <v>-436</v>
      </c>
      <c r="C28">
        <v>-180</v>
      </c>
      <c r="D28">
        <v>1872</v>
      </c>
    </row>
    <row r="29" spans="1:4" x14ac:dyDescent="0.25">
      <c r="A29" t="s">
        <v>135</v>
      </c>
      <c r="B29">
        <v>42</v>
      </c>
      <c r="C29">
        <v>231</v>
      </c>
      <c r="D29">
        <v>882</v>
      </c>
    </row>
    <row r="30" spans="1:4" x14ac:dyDescent="0.25">
      <c r="A30" t="s">
        <v>136</v>
      </c>
      <c r="B30">
        <v>771</v>
      </c>
      <c r="C30">
        <v>-395</v>
      </c>
      <c r="D30">
        <v>-489</v>
      </c>
    </row>
    <row r="31" spans="1:4" x14ac:dyDescent="0.25">
      <c r="A31" t="s">
        <v>137</v>
      </c>
      <c r="B31">
        <v>1406</v>
      </c>
      <c r="C31">
        <v>-2298</v>
      </c>
      <c r="D31">
        <v>-546</v>
      </c>
    </row>
    <row r="32" spans="1:4" x14ac:dyDescent="0.25">
      <c r="A32" t="s">
        <v>138</v>
      </c>
      <c r="B32">
        <v>199</v>
      </c>
      <c r="C32">
        <v>-105</v>
      </c>
      <c r="D32">
        <v>-148</v>
      </c>
    </row>
    <row r="33" spans="1:4" x14ac:dyDescent="0.25">
      <c r="A33" t="s">
        <v>139</v>
      </c>
      <c r="B33">
        <v>1957</v>
      </c>
      <c r="C33">
        <v>-2175</v>
      </c>
      <c r="D33">
        <v>-1104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A2414-4BA2-488C-B8A7-3A1F33C02632}">
  <dimension ref="A1:O29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18.85546875" customWidth="1"/>
    <col min="2" max="15" width="6.5703125" customWidth="1"/>
  </cols>
  <sheetData>
    <row r="1" spans="1:15" ht="15.75" x14ac:dyDescent="0.25">
      <c r="B1" s="17"/>
      <c r="C1" s="17"/>
      <c r="D1" s="17"/>
      <c r="E1" s="17"/>
      <c r="F1" s="18"/>
      <c r="G1" s="1"/>
      <c r="H1" s="19"/>
    </row>
    <row r="2" spans="1:15" ht="15.75" x14ac:dyDescent="0.25">
      <c r="A2" s="138" t="s">
        <v>20</v>
      </c>
      <c r="B2" s="133">
        <v>2018</v>
      </c>
      <c r="C2" s="133"/>
      <c r="D2" s="133"/>
      <c r="E2" s="133">
        <v>2019</v>
      </c>
      <c r="F2" s="133"/>
      <c r="G2" s="140"/>
      <c r="H2" s="141">
        <v>2020</v>
      </c>
      <c r="I2" s="142"/>
      <c r="J2" s="142"/>
      <c r="K2" s="22">
        <v>2021</v>
      </c>
      <c r="L2" s="22"/>
    </row>
    <row r="3" spans="1:15" x14ac:dyDescent="0.25">
      <c r="A3" s="139"/>
      <c r="B3" s="4" t="s">
        <v>4</v>
      </c>
      <c r="C3" s="23" t="s">
        <v>5</v>
      </c>
      <c r="D3" s="24" t="s">
        <v>6</v>
      </c>
      <c r="E3" s="4" t="s">
        <v>4</v>
      </c>
      <c r="F3" s="23" t="s">
        <v>5</v>
      </c>
      <c r="G3" s="23" t="s">
        <v>6</v>
      </c>
      <c r="H3" s="4" t="s">
        <v>4</v>
      </c>
      <c r="I3" s="23" t="s">
        <v>5</v>
      </c>
      <c r="J3" s="23" t="s">
        <v>6</v>
      </c>
      <c r="K3" s="4" t="s">
        <v>4</v>
      </c>
      <c r="L3" s="23" t="s">
        <v>5</v>
      </c>
      <c r="M3" s="23" t="s">
        <v>6</v>
      </c>
      <c r="N3" s="91" t="s">
        <v>62</v>
      </c>
      <c r="O3" s="91" t="s">
        <v>63</v>
      </c>
    </row>
    <row r="4" spans="1:15" x14ac:dyDescent="0.25">
      <c r="A4" t="s">
        <v>21</v>
      </c>
      <c r="B4" s="86">
        <v>7443</v>
      </c>
      <c r="C4" s="86">
        <v>12365</v>
      </c>
      <c r="D4" s="86">
        <v>10811</v>
      </c>
      <c r="E4" s="86">
        <v>10439</v>
      </c>
      <c r="F4" s="86">
        <v>10013</v>
      </c>
      <c r="G4" s="86">
        <v>10845</v>
      </c>
      <c r="H4" s="86">
        <v>6295</v>
      </c>
      <c r="I4" s="86">
        <v>6612</v>
      </c>
      <c r="J4" s="86">
        <v>7823</v>
      </c>
      <c r="K4" s="86">
        <v>7242</v>
      </c>
      <c r="L4" s="86">
        <v>7949</v>
      </c>
      <c r="M4" s="86">
        <v>7528</v>
      </c>
      <c r="N4" s="7">
        <f>((M4-L4)/L4)*100</f>
        <v>-5.2962636809661596</v>
      </c>
      <c r="O4" s="7">
        <f>((M4-J4)/J4)*100</f>
        <v>-3.7709318675699861</v>
      </c>
    </row>
    <row r="5" spans="1:15" x14ac:dyDescent="0.25">
      <c r="A5" t="s">
        <v>23</v>
      </c>
      <c r="B5" s="86">
        <v>402</v>
      </c>
      <c r="C5" s="86">
        <v>1701</v>
      </c>
      <c r="D5" s="86">
        <v>977</v>
      </c>
      <c r="E5" s="86">
        <v>1104</v>
      </c>
      <c r="F5" s="86">
        <v>1192</v>
      </c>
      <c r="G5" s="86">
        <v>984</v>
      </c>
      <c r="H5" s="86">
        <v>637</v>
      </c>
      <c r="I5" s="86">
        <v>1032</v>
      </c>
      <c r="J5" s="86">
        <v>895</v>
      </c>
      <c r="K5" s="86">
        <v>933</v>
      </c>
      <c r="L5" s="86">
        <v>1133</v>
      </c>
      <c r="M5" s="86">
        <v>822</v>
      </c>
      <c r="N5" s="7">
        <f>((M5-L5)/L5)*100</f>
        <v>-27.449249779346868</v>
      </c>
      <c r="O5" s="7">
        <f>((M5-J5)/J5)*100</f>
        <v>-8.1564245810055862</v>
      </c>
    </row>
    <row r="6" spans="1:15" x14ac:dyDescent="0.25">
      <c r="A6" t="s">
        <v>60</v>
      </c>
      <c r="B6" s="7">
        <f>B5/B4*100</f>
        <v>5.4010479645304308</v>
      </c>
      <c r="C6" s="7">
        <f t="shared" ref="C6:M6" si="0">C5/C4*100</f>
        <v>13.756570966437526</v>
      </c>
      <c r="D6" s="7">
        <f t="shared" si="0"/>
        <v>9.0370918508926081</v>
      </c>
      <c r="E6" s="7">
        <f t="shared" si="0"/>
        <v>10.575725644218794</v>
      </c>
      <c r="F6" s="7">
        <f t="shared" si="0"/>
        <v>11.90452411864576</v>
      </c>
      <c r="G6" s="7">
        <f t="shared" si="0"/>
        <v>9.073305670816044</v>
      </c>
      <c r="H6" s="7">
        <f t="shared" si="0"/>
        <v>10.119142176330422</v>
      </c>
      <c r="I6" s="7">
        <f t="shared" si="0"/>
        <v>15.607985480943739</v>
      </c>
      <c r="J6" s="7">
        <f t="shared" si="0"/>
        <v>11.440623801610636</v>
      </c>
      <c r="K6" s="7">
        <f t="shared" si="0"/>
        <v>12.883181441590722</v>
      </c>
      <c r="L6" s="7">
        <f t="shared" si="0"/>
        <v>14.25336520317021</v>
      </c>
      <c r="M6" s="7">
        <f t="shared" si="0"/>
        <v>10.919234856535601</v>
      </c>
    </row>
    <row r="7" spans="1:15" ht="15.75" x14ac:dyDescent="0.25">
      <c r="A7" s="26"/>
      <c r="B7" s="15"/>
      <c r="C7" s="15"/>
      <c r="I7" s="17"/>
      <c r="K7" s="12"/>
      <c r="L7" s="20"/>
      <c r="M7" s="20"/>
    </row>
    <row r="8" spans="1:15" ht="15.75" x14ac:dyDescent="0.25">
      <c r="A8" s="27"/>
      <c r="B8" s="28"/>
      <c r="C8" s="11"/>
      <c r="E8" s="13"/>
      <c r="F8" s="25"/>
      <c r="G8" s="25"/>
      <c r="I8" s="29"/>
      <c r="K8" s="12">
        <f>SUM(H4:J4)/3</f>
        <v>6910</v>
      </c>
    </row>
    <row r="9" spans="1:15" ht="15.75" x14ac:dyDescent="0.25">
      <c r="A9" s="27"/>
      <c r="B9" s="28"/>
      <c r="C9" s="11"/>
      <c r="D9" s="30"/>
      <c r="E9" s="30"/>
      <c r="F9" s="30"/>
      <c r="G9" s="30"/>
      <c r="I9" s="31"/>
      <c r="K9" s="12">
        <f>SUM(K4:M4)/3</f>
        <v>7573</v>
      </c>
    </row>
    <row r="10" spans="1:15" ht="15.75" x14ac:dyDescent="0.25">
      <c r="A10" s="27"/>
      <c r="B10" s="28"/>
      <c r="C10" s="11"/>
      <c r="D10" s="21"/>
      <c r="E10" s="21"/>
      <c r="F10" s="21"/>
      <c r="G10" s="21"/>
      <c r="I10" s="31"/>
    </row>
    <row r="11" spans="1:15" ht="15.75" x14ac:dyDescent="0.25">
      <c r="A11" s="32"/>
      <c r="B11" s="33"/>
      <c r="C11" s="28"/>
      <c r="D11" s="33"/>
      <c r="E11" s="33"/>
      <c r="F11" s="34"/>
      <c r="G11" s="12"/>
      <c r="I11" s="29"/>
      <c r="K11" s="16"/>
      <c r="M11" s="12"/>
    </row>
    <row r="12" spans="1:15" ht="15.75" x14ac:dyDescent="0.25">
      <c r="A12" s="32"/>
      <c r="B12" s="33"/>
      <c r="C12" s="33"/>
      <c r="D12" s="33"/>
      <c r="E12" s="33"/>
      <c r="F12" s="34"/>
      <c r="G12" s="12"/>
      <c r="I12" s="29"/>
      <c r="K12" s="16"/>
      <c r="M12" s="12"/>
    </row>
    <row r="13" spans="1:15" ht="15.75" x14ac:dyDescent="0.25">
      <c r="A13" s="32"/>
      <c r="B13" s="33"/>
      <c r="C13" s="28"/>
      <c r="D13" s="33"/>
      <c r="E13" s="33"/>
      <c r="F13" s="34"/>
      <c r="G13" s="12"/>
      <c r="I13" s="31"/>
    </row>
    <row r="14" spans="1:15" ht="15.75" x14ac:dyDescent="0.25">
      <c r="A14" s="35"/>
      <c r="B14" s="33"/>
      <c r="C14" s="28"/>
      <c r="D14" s="33"/>
      <c r="E14" s="33"/>
      <c r="F14" s="34"/>
      <c r="G14" s="12"/>
      <c r="I14" s="31"/>
      <c r="K14" s="12"/>
    </row>
    <row r="15" spans="1:15" ht="15.75" x14ac:dyDescent="0.25">
      <c r="A15" s="35"/>
      <c r="B15" s="33"/>
      <c r="C15" s="28"/>
      <c r="D15" s="33"/>
      <c r="E15" s="33"/>
      <c r="F15" s="34"/>
      <c r="G15" s="12"/>
      <c r="I15" s="31"/>
      <c r="M15" s="12"/>
    </row>
    <row r="16" spans="1:15" ht="15.75" x14ac:dyDescent="0.25">
      <c r="A16" s="33"/>
      <c r="B16" s="33"/>
      <c r="C16" s="33"/>
      <c r="D16" s="33"/>
      <c r="E16" s="33"/>
      <c r="F16" s="34"/>
      <c r="I16" s="31"/>
    </row>
    <row r="17" spans="1:9" ht="15.75" x14ac:dyDescent="0.25">
      <c r="A17" s="33"/>
      <c r="B17" s="33"/>
      <c r="C17" s="28"/>
      <c r="D17" s="33"/>
      <c r="E17" s="33"/>
      <c r="F17" s="34"/>
      <c r="I17" s="31"/>
    </row>
    <row r="18" spans="1:9" ht="15.75" x14ac:dyDescent="0.25">
      <c r="A18" s="33"/>
      <c r="B18" s="33"/>
      <c r="C18" s="28"/>
      <c r="D18" s="33"/>
      <c r="E18" s="33"/>
      <c r="F18" s="34"/>
      <c r="I18" s="31"/>
    </row>
    <row r="19" spans="1:9" ht="15" customHeight="1" x14ac:dyDescent="0.25">
      <c r="A19" s="33"/>
      <c r="B19" s="33"/>
      <c r="C19" s="28"/>
      <c r="D19" s="33"/>
      <c r="E19" s="33"/>
      <c r="F19" s="34"/>
      <c r="I19" s="31"/>
    </row>
    <row r="20" spans="1:9" ht="15.75" x14ac:dyDescent="0.25">
      <c r="A20" s="33"/>
      <c r="B20" s="33"/>
      <c r="C20" s="28"/>
      <c r="D20" s="33"/>
      <c r="E20" s="33"/>
      <c r="F20" s="34"/>
      <c r="I20" s="31"/>
    </row>
    <row r="21" spans="1:9" ht="15.75" x14ac:dyDescent="0.25">
      <c r="A21" s="33"/>
      <c r="B21" s="33"/>
      <c r="C21" s="28"/>
      <c r="D21" s="33"/>
      <c r="E21" s="33"/>
      <c r="F21" s="34"/>
      <c r="I21" s="31"/>
    </row>
    <row r="22" spans="1:9" ht="15.75" x14ac:dyDescent="0.25">
      <c r="A22" s="33"/>
      <c r="B22" s="33"/>
      <c r="C22" s="28"/>
      <c r="D22" s="33"/>
      <c r="E22" s="33"/>
      <c r="F22" s="31"/>
      <c r="I22" s="31"/>
    </row>
    <row r="23" spans="1:9" ht="15.75" x14ac:dyDescent="0.25">
      <c r="A23" s="33"/>
      <c r="B23" s="33"/>
      <c r="C23" s="28"/>
      <c r="D23" s="33"/>
      <c r="E23" s="33"/>
      <c r="F23" s="36"/>
      <c r="I23" s="37"/>
    </row>
    <row r="24" spans="1:9" x14ac:dyDescent="0.25">
      <c r="A24" s="38"/>
      <c r="B24" s="38"/>
      <c r="C24" s="38"/>
      <c r="D24" s="38"/>
      <c r="E24" s="38"/>
    </row>
    <row r="25" spans="1:9" x14ac:dyDescent="0.25">
      <c r="A25" s="1"/>
      <c r="B25" s="1"/>
      <c r="C25" s="1"/>
      <c r="D25" s="1"/>
      <c r="E25" s="1"/>
    </row>
    <row r="29" spans="1:9" ht="15.75" x14ac:dyDescent="0.25">
      <c r="F29" s="21"/>
      <c r="G29" s="21"/>
      <c r="H29" s="21"/>
    </row>
  </sheetData>
  <mergeCells count="4">
    <mergeCell ref="A2:A3"/>
    <mergeCell ref="B2:D2"/>
    <mergeCell ref="E2:G2"/>
    <mergeCell ref="H2:J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70ED-E477-4DF1-976D-4DF43C2834BA}">
  <dimension ref="A1:N22"/>
  <sheetViews>
    <sheetView zoomScaleNormal="100" workbookViewId="0">
      <selection activeCell="I5" sqref="I5:I14"/>
    </sheetView>
  </sheetViews>
  <sheetFormatPr defaultRowHeight="15" x14ac:dyDescent="0.25"/>
  <cols>
    <col min="1" max="1" width="17.42578125" customWidth="1"/>
    <col min="2" max="7" width="8.42578125" bestFit="1" customWidth="1"/>
  </cols>
  <sheetData>
    <row r="1" spans="1:14" ht="16.5" thickBot="1" x14ac:dyDescent="0.3">
      <c r="A1" s="183" t="s">
        <v>106</v>
      </c>
      <c r="B1" s="183"/>
      <c r="C1" s="183"/>
      <c r="D1" s="183"/>
      <c r="E1" s="183"/>
      <c r="F1" s="183"/>
    </row>
    <row r="2" spans="1:14" ht="8.25" customHeight="1" x14ac:dyDescent="0.25">
      <c r="A2" s="184"/>
      <c r="B2" s="184"/>
      <c r="C2" s="184"/>
      <c r="D2" s="184"/>
      <c r="E2" s="184"/>
      <c r="F2" s="184"/>
    </row>
    <row r="3" spans="1:14" x14ac:dyDescent="0.25">
      <c r="A3" s="138" t="s">
        <v>107</v>
      </c>
      <c r="B3" s="133" t="s">
        <v>108</v>
      </c>
      <c r="C3" s="133"/>
      <c r="D3" s="133"/>
      <c r="E3" s="133"/>
      <c r="F3" s="133"/>
      <c r="G3" s="133"/>
    </row>
    <row r="4" spans="1:14" x14ac:dyDescent="0.25">
      <c r="A4" s="139"/>
      <c r="B4" s="185" t="s">
        <v>85</v>
      </c>
      <c r="C4" s="185" t="s">
        <v>86</v>
      </c>
      <c r="D4" s="185" t="s">
        <v>87</v>
      </c>
      <c r="E4" s="185" t="s">
        <v>88</v>
      </c>
      <c r="F4" s="185" t="s">
        <v>89</v>
      </c>
      <c r="G4" s="185" t="s">
        <v>90</v>
      </c>
    </row>
    <row r="5" spans="1:14" x14ac:dyDescent="0.25">
      <c r="A5" s="26" t="s">
        <v>3</v>
      </c>
      <c r="B5" s="186">
        <v>3101</v>
      </c>
      <c r="C5" s="186">
        <v>6444</v>
      </c>
      <c r="D5" s="186">
        <v>15150</v>
      </c>
      <c r="E5" s="186">
        <v>7307</v>
      </c>
      <c r="F5" s="186">
        <v>-4298</v>
      </c>
      <c r="G5" s="186">
        <v>1967</v>
      </c>
      <c r="I5" s="187"/>
    </row>
    <row r="6" spans="1:14" x14ac:dyDescent="0.25">
      <c r="A6" t="s">
        <v>109</v>
      </c>
      <c r="B6" s="188">
        <v>3745</v>
      </c>
      <c r="C6" s="188">
        <v>3491</v>
      </c>
      <c r="D6" s="188">
        <v>6488</v>
      </c>
      <c r="E6" s="188">
        <v>5417</v>
      </c>
      <c r="F6" s="188">
        <v>6783</v>
      </c>
      <c r="G6" s="188">
        <v>7443</v>
      </c>
      <c r="I6" s="187"/>
    </row>
    <row r="7" spans="1:14" x14ac:dyDescent="0.25">
      <c r="A7" t="s">
        <v>110</v>
      </c>
      <c r="B7" s="188">
        <v>1232</v>
      </c>
      <c r="C7" s="188">
        <v>4870</v>
      </c>
      <c r="D7" s="188">
        <v>7635</v>
      </c>
      <c r="E7" s="188">
        <v>904</v>
      </c>
      <c r="F7" s="188">
        <v>-12536</v>
      </c>
      <c r="G7" s="188">
        <v>-6644</v>
      </c>
      <c r="I7" s="187"/>
    </row>
    <row r="8" spans="1:14" x14ac:dyDescent="0.25">
      <c r="A8" t="s">
        <v>111</v>
      </c>
      <c r="B8" s="188">
        <v>-69</v>
      </c>
      <c r="C8" s="188">
        <v>-108</v>
      </c>
      <c r="D8" s="188">
        <v>123</v>
      </c>
      <c r="E8" s="188">
        <v>366</v>
      </c>
      <c r="F8" s="188">
        <v>353</v>
      </c>
      <c r="G8" s="188">
        <v>276</v>
      </c>
      <c r="I8" s="187"/>
    </row>
    <row r="9" spans="1:14" x14ac:dyDescent="0.25">
      <c r="A9" t="s">
        <v>112</v>
      </c>
      <c r="B9" s="188">
        <v>-406</v>
      </c>
      <c r="C9" s="188">
        <v>-185</v>
      </c>
      <c r="D9" s="188">
        <v>440</v>
      </c>
      <c r="E9" s="188">
        <v>180</v>
      </c>
      <c r="F9" s="188">
        <v>421</v>
      </c>
      <c r="G9" s="188">
        <v>327</v>
      </c>
      <c r="I9" s="189"/>
      <c r="N9" s="190"/>
    </row>
    <row r="10" spans="1:14" x14ac:dyDescent="0.25">
      <c r="A10" t="s">
        <v>113</v>
      </c>
      <c r="B10" s="188">
        <v>-92</v>
      </c>
      <c r="C10" s="188">
        <v>-99</v>
      </c>
      <c r="D10" s="188">
        <v>-15</v>
      </c>
      <c r="E10" s="188">
        <v>221</v>
      </c>
      <c r="F10" s="188">
        <v>145</v>
      </c>
      <c r="G10" s="188">
        <v>-15</v>
      </c>
      <c r="I10" s="191"/>
      <c r="N10" s="190"/>
    </row>
    <row r="11" spans="1:14" x14ac:dyDescent="0.25">
      <c r="A11" t="s">
        <v>114</v>
      </c>
      <c r="B11" s="188">
        <v>-154</v>
      </c>
      <c r="C11" s="188">
        <v>-71</v>
      </c>
      <c r="D11" s="188">
        <v>67</v>
      </c>
      <c r="E11" s="188">
        <v>49</v>
      </c>
      <c r="F11" s="188">
        <v>205</v>
      </c>
      <c r="G11" s="188">
        <v>61</v>
      </c>
      <c r="I11" s="191"/>
    </row>
    <row r="12" spans="1:14" x14ac:dyDescent="0.25">
      <c r="A12" t="s">
        <v>115</v>
      </c>
      <c r="B12" s="188">
        <v>-130</v>
      </c>
      <c r="C12" s="188">
        <v>-141</v>
      </c>
      <c r="D12" s="188">
        <v>129</v>
      </c>
      <c r="E12" s="188">
        <v>-8</v>
      </c>
      <c r="F12" s="188">
        <v>119</v>
      </c>
      <c r="G12" s="188">
        <v>51</v>
      </c>
      <c r="I12" s="191"/>
    </row>
    <row r="13" spans="1:14" x14ac:dyDescent="0.25">
      <c r="A13" t="s">
        <v>116</v>
      </c>
      <c r="B13" s="188">
        <v>3</v>
      </c>
      <c r="C13" s="188">
        <v>9</v>
      </c>
      <c r="D13" s="188">
        <v>88</v>
      </c>
      <c r="E13" s="188">
        <v>149</v>
      </c>
      <c r="F13" s="188">
        <v>193</v>
      </c>
      <c r="G13" s="188">
        <v>65</v>
      </c>
      <c r="I13" s="191"/>
    </row>
    <row r="14" spans="1:14" x14ac:dyDescent="0.25">
      <c r="A14" t="s">
        <v>117</v>
      </c>
      <c r="B14" s="188">
        <v>26</v>
      </c>
      <c r="C14" s="188">
        <v>-129</v>
      </c>
      <c r="D14" s="188">
        <v>110</v>
      </c>
      <c r="E14" s="188">
        <v>-43</v>
      </c>
      <c r="F14" s="188">
        <v>-71</v>
      </c>
      <c r="G14" s="188">
        <v>-137</v>
      </c>
    </row>
    <row r="15" spans="1:14" x14ac:dyDescent="0.25">
      <c r="A15" t="s">
        <v>118</v>
      </c>
      <c r="B15" s="188">
        <v>-98</v>
      </c>
      <c r="C15" s="188">
        <v>7</v>
      </c>
      <c r="D15" s="188">
        <v>104</v>
      </c>
      <c r="E15" s="188">
        <v>178</v>
      </c>
      <c r="F15" s="188">
        <v>116</v>
      </c>
      <c r="G15" s="188">
        <v>256</v>
      </c>
    </row>
    <row r="16" spans="1:14" x14ac:dyDescent="0.25">
      <c r="A16" t="s">
        <v>25</v>
      </c>
      <c r="B16" s="188">
        <v>-63</v>
      </c>
      <c r="C16" s="188">
        <v>-10</v>
      </c>
      <c r="D16" s="188">
        <v>89</v>
      </c>
      <c r="E16" s="188">
        <v>64</v>
      </c>
      <c r="F16" s="188">
        <v>160</v>
      </c>
      <c r="G16" s="188">
        <v>86</v>
      </c>
    </row>
    <row r="17" spans="1:7" x14ac:dyDescent="0.25">
      <c r="A17" t="s">
        <v>28</v>
      </c>
      <c r="B17" s="188">
        <v>-166</v>
      </c>
      <c r="C17" s="188">
        <v>-268</v>
      </c>
      <c r="D17" s="188">
        <v>-130</v>
      </c>
      <c r="E17" s="188">
        <v>-47</v>
      </c>
      <c r="F17" s="188">
        <v>-27</v>
      </c>
      <c r="G17" s="188">
        <v>-14</v>
      </c>
    </row>
    <row r="18" spans="1:7" x14ac:dyDescent="0.25">
      <c r="A18" t="s">
        <v>119</v>
      </c>
      <c r="B18" s="188">
        <v>-3</v>
      </c>
      <c r="C18" s="188">
        <v>-33</v>
      </c>
      <c r="D18" s="188">
        <v>-83</v>
      </c>
      <c r="E18" s="188">
        <v>24</v>
      </c>
      <c r="F18" s="188">
        <v>-138</v>
      </c>
      <c r="G18" s="188">
        <v>-155</v>
      </c>
    </row>
    <row r="19" spans="1:7" x14ac:dyDescent="0.25">
      <c r="A19" t="s">
        <v>22</v>
      </c>
      <c r="B19" s="188">
        <v>-64</v>
      </c>
      <c r="C19" s="188">
        <v>-94</v>
      </c>
      <c r="D19" s="188">
        <v>8</v>
      </c>
      <c r="E19" s="188">
        <v>-3</v>
      </c>
      <c r="F19" s="188">
        <v>162</v>
      </c>
      <c r="G19" s="188">
        <v>52</v>
      </c>
    </row>
    <row r="20" spans="1:7" x14ac:dyDescent="0.25">
      <c r="A20" t="s">
        <v>120</v>
      </c>
      <c r="B20" s="188">
        <v>-108</v>
      </c>
      <c r="C20" s="188">
        <v>-82</v>
      </c>
      <c r="D20" s="188">
        <v>-17</v>
      </c>
      <c r="E20" s="188">
        <v>-1</v>
      </c>
      <c r="F20" s="188">
        <v>37</v>
      </c>
      <c r="G20" s="188">
        <v>-16</v>
      </c>
    </row>
    <row r="21" spans="1:7" x14ac:dyDescent="0.25">
      <c r="A21" t="s">
        <v>29</v>
      </c>
      <c r="B21" s="188">
        <v>20</v>
      </c>
      <c r="C21" s="188">
        <v>-133</v>
      </c>
      <c r="D21" s="188">
        <v>43</v>
      </c>
      <c r="E21" s="188">
        <v>39</v>
      </c>
      <c r="F21" s="188">
        <v>-11</v>
      </c>
      <c r="G21" s="188">
        <v>45</v>
      </c>
    </row>
    <row r="22" spans="1:7" x14ac:dyDescent="0.25">
      <c r="A22" s="14" t="s">
        <v>24</v>
      </c>
      <c r="B22" s="192">
        <v>-71</v>
      </c>
      <c r="C22" s="192">
        <v>-105</v>
      </c>
      <c r="D22" s="192">
        <v>-27</v>
      </c>
      <c r="E22" s="192">
        <v>-9</v>
      </c>
      <c r="F22" s="192">
        <v>-9</v>
      </c>
      <c r="G22" s="192">
        <v>-26</v>
      </c>
    </row>
  </sheetData>
  <mergeCells count="2">
    <mergeCell ref="A3:A4"/>
    <mergeCell ref="B3:G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048C-3C8A-4997-884F-93A0CC87E092}">
  <dimension ref="A1:L15"/>
  <sheetViews>
    <sheetView zoomScaleNormal="100" workbookViewId="0">
      <selection activeCell="L6" sqref="L6"/>
    </sheetView>
  </sheetViews>
  <sheetFormatPr defaultRowHeight="15" x14ac:dyDescent="0.25"/>
  <cols>
    <col min="1" max="1" width="23" customWidth="1"/>
    <col min="2" max="10" width="11.42578125" customWidth="1"/>
    <col min="12" max="12" width="17" customWidth="1"/>
    <col min="13" max="14" width="7.85546875" bestFit="1" customWidth="1"/>
    <col min="15" max="18" width="6.7109375" bestFit="1" customWidth="1"/>
  </cols>
  <sheetData>
    <row r="1" spans="1:12" ht="33" customHeight="1" x14ac:dyDescent="0.25">
      <c r="A1" s="184" t="s">
        <v>140</v>
      </c>
      <c r="B1" s="184"/>
      <c r="C1" s="184"/>
      <c r="D1" s="184"/>
    </row>
    <row r="2" spans="1:12" ht="15.75" x14ac:dyDescent="0.25">
      <c r="A2" s="179" t="s">
        <v>104</v>
      </c>
    </row>
    <row r="3" spans="1:12" x14ac:dyDescent="0.25">
      <c r="A3" s="181" t="s">
        <v>105</v>
      </c>
    </row>
    <row r="5" spans="1:12" ht="16.5" customHeight="1" x14ac:dyDescent="0.25">
      <c r="A5" s="200" t="s">
        <v>78</v>
      </c>
      <c r="B5" s="201" t="s">
        <v>48</v>
      </c>
      <c r="C5" s="202"/>
      <c r="D5" s="203" t="s">
        <v>141</v>
      </c>
      <c r="E5" s="201" t="s">
        <v>58</v>
      </c>
      <c r="F5" s="202"/>
      <c r="G5" s="203" t="s">
        <v>141</v>
      </c>
      <c r="H5" s="201" t="s">
        <v>73</v>
      </c>
      <c r="I5" s="202"/>
      <c r="J5" s="202"/>
    </row>
    <row r="6" spans="1:12" ht="33" customHeight="1" x14ac:dyDescent="0.25">
      <c r="A6" s="204"/>
      <c r="B6" s="205" t="s">
        <v>93</v>
      </c>
      <c r="C6" s="206" t="s">
        <v>94</v>
      </c>
      <c r="D6" s="207" t="s">
        <v>142</v>
      </c>
      <c r="E6" s="205" t="s">
        <v>93</v>
      </c>
      <c r="F6" s="206" t="s">
        <v>94</v>
      </c>
      <c r="G6" s="207" t="s">
        <v>142</v>
      </c>
      <c r="H6" s="205" t="s">
        <v>93</v>
      </c>
      <c r="I6" s="206" t="s">
        <v>94</v>
      </c>
      <c r="J6" s="207" t="s">
        <v>142</v>
      </c>
    </row>
    <row r="7" spans="1:12" ht="15.75" x14ac:dyDescent="0.25">
      <c r="A7" s="208" t="s">
        <v>3</v>
      </c>
      <c r="B7" s="209">
        <v>2157.1155904968409</v>
      </c>
      <c r="C7" s="210">
        <v>2199.765076577145</v>
      </c>
      <c r="D7" s="211">
        <f>B7-C7</f>
        <v>-42.649486080304086</v>
      </c>
      <c r="E7" s="209">
        <v>2189.8065548263771</v>
      </c>
      <c r="F7" s="210">
        <v>2120.9779958986178</v>
      </c>
      <c r="G7" s="210">
        <f>E7-F7</f>
        <v>68.828558927759332</v>
      </c>
      <c r="H7" s="209">
        <v>2130.2861811245971</v>
      </c>
      <c r="I7" s="210">
        <v>2044.316180781796</v>
      </c>
      <c r="J7" s="210">
        <f>H7-I7</f>
        <v>85.970000342801086</v>
      </c>
      <c r="K7" s="126"/>
      <c r="L7" s="26"/>
    </row>
    <row r="8" spans="1:12" ht="15.75" x14ac:dyDescent="0.25">
      <c r="A8" s="212" t="s">
        <v>102</v>
      </c>
      <c r="B8" s="213">
        <v>6868.1161745573781</v>
      </c>
      <c r="C8" s="214">
        <v>8021.6240917661717</v>
      </c>
      <c r="D8" s="215">
        <f t="shared" ref="D8:D14" si="0">B8-C8</f>
        <v>-1153.5079172087935</v>
      </c>
      <c r="E8" s="213">
        <v>7631.3733915691992</v>
      </c>
      <c r="F8" s="214">
        <v>9987.5103671297329</v>
      </c>
      <c r="G8" s="214">
        <f t="shared" ref="G8:G14" si="1">E8-F8</f>
        <v>-2356.1369755605338</v>
      </c>
      <c r="H8" s="213">
        <v>8309.627098573781</v>
      </c>
      <c r="I8" s="214">
        <v>7367.1112493179871</v>
      </c>
      <c r="J8" s="214">
        <f t="shared" ref="J8:J14" si="2">H8-I8</f>
        <v>942.51584925579391</v>
      </c>
      <c r="K8" s="1"/>
      <c r="L8" s="26"/>
    </row>
    <row r="9" spans="1:12" ht="15.75" x14ac:dyDescent="0.25">
      <c r="A9" s="212" t="s">
        <v>143</v>
      </c>
      <c r="B9" s="213">
        <v>1564.086958879481</v>
      </c>
      <c r="C9" s="214">
        <v>1516.2186989602919</v>
      </c>
      <c r="D9" s="215">
        <f t="shared" si="0"/>
        <v>47.868259919189086</v>
      </c>
      <c r="E9" s="213">
        <v>1579.0114504423179</v>
      </c>
      <c r="F9" s="214">
        <v>1499.876570194941</v>
      </c>
      <c r="G9" s="214">
        <f t="shared" si="1"/>
        <v>79.134880247376941</v>
      </c>
      <c r="H9" s="213">
        <v>1593.4273650147611</v>
      </c>
      <c r="I9" s="214">
        <v>1477.9283539184121</v>
      </c>
      <c r="J9" s="214">
        <f t="shared" si="2"/>
        <v>115.49901109634902</v>
      </c>
      <c r="K9" s="1"/>
      <c r="L9" s="26"/>
    </row>
    <row r="10" spans="1:12" ht="15.75" x14ac:dyDescent="0.25">
      <c r="A10" s="212" t="s">
        <v>97</v>
      </c>
      <c r="B10" s="213">
        <v>2073.3155209689589</v>
      </c>
      <c r="C10" s="214">
        <v>2096.5008683571382</v>
      </c>
      <c r="D10" s="215">
        <f t="shared" si="0"/>
        <v>-23.185347388179252</v>
      </c>
      <c r="E10" s="213">
        <v>2059.8517582420509</v>
      </c>
      <c r="F10" s="214">
        <v>2109.378210946029</v>
      </c>
      <c r="G10" s="214">
        <f t="shared" si="1"/>
        <v>-49.526452703978066</v>
      </c>
      <c r="H10" s="213">
        <v>1902.960310613468</v>
      </c>
      <c r="I10" s="214">
        <v>1949.7343133749459</v>
      </c>
      <c r="J10" s="214">
        <f t="shared" si="2"/>
        <v>-46.774002761477959</v>
      </c>
      <c r="K10" s="1"/>
      <c r="L10" s="26"/>
    </row>
    <row r="11" spans="1:12" ht="15.75" x14ac:dyDescent="0.25">
      <c r="A11" s="212" t="s">
        <v>103</v>
      </c>
      <c r="B11" s="213">
        <v>8102.8365253291558</v>
      </c>
      <c r="C11" s="214">
        <v>7768.0514046860644</v>
      </c>
      <c r="D11" s="215">
        <f t="shared" si="0"/>
        <v>334.78512064309143</v>
      </c>
      <c r="E11" s="213">
        <v>6652.6084262729537</v>
      </c>
      <c r="F11" s="214">
        <v>9306.5284442629563</v>
      </c>
      <c r="G11" s="214">
        <f t="shared" si="1"/>
        <v>-2653.9200179900026</v>
      </c>
      <c r="H11" s="213">
        <v>6657.0848204510694</v>
      </c>
      <c r="I11" s="214">
        <v>7418.2696590628029</v>
      </c>
      <c r="J11" s="214">
        <f t="shared" si="2"/>
        <v>-761.18483861173354</v>
      </c>
      <c r="K11" s="1"/>
    </row>
    <row r="12" spans="1:12" ht="15.75" x14ac:dyDescent="0.25">
      <c r="A12" s="212" t="s">
        <v>101</v>
      </c>
      <c r="B12" s="213">
        <v>4196.8299040876864</v>
      </c>
      <c r="C12" s="214">
        <v>4911.3035859729489</v>
      </c>
      <c r="D12" s="215">
        <f t="shared" si="0"/>
        <v>-714.47368188526252</v>
      </c>
      <c r="E12" s="213">
        <v>4079.9778689004311</v>
      </c>
      <c r="F12" s="214">
        <v>4262.5592278585927</v>
      </c>
      <c r="G12" s="214">
        <f t="shared" si="1"/>
        <v>-182.58135895816167</v>
      </c>
      <c r="H12" s="213">
        <v>3736.1091696168219</v>
      </c>
      <c r="I12" s="214">
        <v>3622.8624157741888</v>
      </c>
      <c r="J12" s="214">
        <f t="shared" si="2"/>
        <v>113.2467538426331</v>
      </c>
      <c r="K12" s="1"/>
    </row>
    <row r="13" spans="1:12" ht="15.75" x14ac:dyDescent="0.25">
      <c r="A13" s="212" t="s">
        <v>100</v>
      </c>
      <c r="B13" s="213">
        <v>7722.3962530976178</v>
      </c>
      <c r="C13" s="214">
        <v>10778.16438451362</v>
      </c>
      <c r="D13" s="215">
        <f t="shared" si="0"/>
        <v>-3055.7681314160027</v>
      </c>
      <c r="E13" s="213">
        <v>7917.3608150306254</v>
      </c>
      <c r="F13" s="214">
        <v>7448.4379387214913</v>
      </c>
      <c r="G13" s="214">
        <f t="shared" si="1"/>
        <v>468.92287630913415</v>
      </c>
      <c r="H13" s="213">
        <v>5375.7364562267758</v>
      </c>
      <c r="I13" s="214">
        <v>6865.2122760263601</v>
      </c>
      <c r="J13" s="214">
        <f t="shared" si="2"/>
        <v>-1489.4758197995843</v>
      </c>
      <c r="K13" s="1"/>
    </row>
    <row r="14" spans="1:12" ht="15.75" x14ac:dyDescent="0.25">
      <c r="A14" s="216" t="s">
        <v>99</v>
      </c>
      <c r="B14" s="217">
        <v>1954.486942998225</v>
      </c>
      <c r="C14" s="218">
        <v>1830.4001074158209</v>
      </c>
      <c r="D14" s="219">
        <f t="shared" si="0"/>
        <v>124.08683558240409</v>
      </c>
      <c r="E14" s="217">
        <v>1947.2625169921821</v>
      </c>
      <c r="F14" s="218">
        <v>1790.539190562778</v>
      </c>
      <c r="G14" s="218">
        <f t="shared" si="1"/>
        <v>156.7233264294041</v>
      </c>
      <c r="H14" s="217">
        <v>1833.462285119708</v>
      </c>
      <c r="I14" s="218">
        <v>1773.3763715182929</v>
      </c>
      <c r="J14" s="218">
        <f t="shared" si="2"/>
        <v>60.085913601415086</v>
      </c>
      <c r="K14" s="1"/>
    </row>
    <row r="15" spans="1:12" x14ac:dyDescent="0.25">
      <c r="K15" s="1"/>
    </row>
  </sheetData>
  <mergeCells count="4">
    <mergeCell ref="A5:A6"/>
    <mergeCell ref="B5:D5"/>
    <mergeCell ref="E5:G5"/>
    <mergeCell ref="H5:J5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G1.1_SR</vt:lpstr>
      <vt:lpstr>G1.2_SR</vt:lpstr>
      <vt:lpstr>G1.3_SR</vt:lpstr>
      <vt:lpstr>G2.1_Cged</vt:lpstr>
      <vt:lpstr>G2.2_Cged</vt:lpstr>
      <vt:lpstr>G2.4_Cged</vt:lpstr>
      <vt:lpstr>G3.1_CGIL</vt:lpstr>
      <vt:lpstr>T2.1_Cged</vt:lpstr>
      <vt:lpstr>T2.2_Cged</vt:lpstr>
      <vt:lpstr>T2.3_Cged</vt:lpstr>
      <vt:lpstr>T3.1_CGIL</vt:lpstr>
      <vt:lpstr>T3.2_CGIL</vt:lpstr>
      <vt:lpstr>T4.1Invest</vt:lpstr>
      <vt:lpstr>T4.2Invest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João Hallak Neto</cp:lastModifiedBy>
  <dcterms:created xsi:type="dcterms:W3CDTF">2021-07-15T17:56:09Z</dcterms:created>
  <dcterms:modified xsi:type="dcterms:W3CDTF">2022-04-11T21:49:17Z</dcterms:modified>
</cp:coreProperties>
</file>